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05" activeTab="2"/>
  </bookViews>
  <sheets>
    <sheet name="2018" sheetId="1" r:id="rId1"/>
    <sheet name="доп." sheetId="2" r:id="rId2"/>
    <sheet name="правка+краска" sheetId="3" r:id="rId3"/>
    <sheet name="правка дисков" sheetId="4" r:id="rId4"/>
  </sheets>
  <definedNames>
    <definedName name="_xlnm.Print_Area" localSheetId="0">'2018'!$A$1:$L$59</definedName>
    <definedName name="_xlnm.Print_Area" localSheetId="1">'доп.'!$A$1:$K$49</definedName>
    <definedName name="_xlnm.Print_Area" localSheetId="2">'правка+краска'!$A$1:$N$32</definedName>
  </definedNames>
  <calcPr fullCalcOnLoad="1"/>
</workbook>
</file>

<file path=xl/sharedStrings.xml><?xml version="1.0" encoding="utf-8"?>
<sst xmlns="http://schemas.openxmlformats.org/spreadsheetml/2006/main" count="241" uniqueCount="124">
  <si>
    <r>
      <t>Прайс-лист</t>
    </r>
    <r>
      <rPr>
        <b/>
        <i/>
        <sz val="20"/>
        <color indexed="8"/>
        <rFont val="Arial"/>
        <family val="0"/>
      </rPr>
      <t xml:space="preserve"> на услуги </t>
    </r>
    <r>
      <rPr>
        <b/>
        <sz val="20"/>
        <color indexed="8"/>
        <rFont val="Arial"/>
        <family val="0"/>
      </rPr>
      <t>шиномонтажа 24 часа</t>
    </r>
  </si>
  <si>
    <t>Легковые автомобили</t>
  </si>
  <si>
    <t>Вид работ</t>
  </si>
  <si>
    <t>Ед. изм.</t>
  </si>
  <si>
    <t>R12-R13</t>
  </si>
  <si>
    <t>R14</t>
  </si>
  <si>
    <t>R15</t>
  </si>
  <si>
    <t>R16</t>
  </si>
  <si>
    <t>R17</t>
  </si>
  <si>
    <t>R18</t>
  </si>
  <si>
    <t>R19</t>
  </si>
  <si>
    <t>R20</t>
  </si>
  <si>
    <t>R21</t>
  </si>
  <si>
    <t>колесо</t>
  </si>
  <si>
    <t>Балансировка с учетом всех необходимых грузов</t>
  </si>
  <si>
    <t>Комплекс «Переобувка»</t>
  </si>
  <si>
    <t>Комплекс «Переобувка» низкий профиль (от 45)</t>
  </si>
  <si>
    <t>1 повр.</t>
  </si>
  <si>
    <t>Утилизация коробок от дисков</t>
  </si>
  <si>
    <t>1 шт.</t>
  </si>
  <si>
    <t>Утилизация шин</t>
  </si>
  <si>
    <t>Замена золотника</t>
  </si>
  <si>
    <t>Упаковка шин в пакеты</t>
  </si>
  <si>
    <t>5 мин.</t>
  </si>
  <si>
    <t>Администрация</t>
  </si>
  <si>
    <t>4 шт.</t>
  </si>
  <si>
    <t>4 колеса</t>
  </si>
  <si>
    <t>1 колесо</t>
  </si>
  <si>
    <t>Замена вентиля хромированного</t>
  </si>
  <si>
    <t>Замена вентиля обычного</t>
  </si>
  <si>
    <t>Герметизация бортов</t>
  </si>
  <si>
    <t>Заплата кордовая*</t>
  </si>
  <si>
    <t>Ремонт жгутом*  **</t>
  </si>
  <si>
    <t>2 шт.</t>
  </si>
  <si>
    <t>Колесо снять и поставить</t>
  </si>
  <si>
    <r>
      <t xml:space="preserve">Микроавтобусы </t>
    </r>
    <r>
      <rPr>
        <sz val="14"/>
        <color indexed="8"/>
        <rFont val="Arial"/>
        <family val="2"/>
      </rPr>
      <t>(</t>
    </r>
    <r>
      <rPr>
        <i/>
        <sz val="14"/>
        <color indexed="8"/>
        <rFont val="Arial"/>
        <family val="2"/>
      </rPr>
      <t>минивэны</t>
    </r>
    <r>
      <rPr>
        <sz val="14"/>
        <color indexed="8"/>
        <rFont val="Arial"/>
        <family val="2"/>
      </rPr>
      <t>)</t>
    </r>
    <r>
      <rPr>
        <b/>
        <sz val="14"/>
        <color indexed="8"/>
        <rFont val="Arial"/>
        <family val="0"/>
      </rPr>
      <t xml:space="preserve"> и внедорожники </t>
    </r>
    <r>
      <rPr>
        <sz val="14"/>
        <color indexed="8"/>
        <rFont val="Arial"/>
        <family val="2"/>
      </rPr>
      <t>(</t>
    </r>
    <r>
      <rPr>
        <i/>
        <sz val="14"/>
        <color indexed="8"/>
        <rFont val="Arial"/>
        <family val="2"/>
      </rPr>
      <t>кроссоверы, паркетники</t>
    </r>
    <r>
      <rPr>
        <sz val="14"/>
        <color indexed="8"/>
        <rFont val="Arial"/>
        <family val="2"/>
      </rPr>
      <t>)</t>
    </r>
  </si>
  <si>
    <t>Ремонт грибком или заплатой*</t>
  </si>
  <si>
    <t>Смазка ступиц</t>
  </si>
  <si>
    <t>Зарядка аккумулятора</t>
  </si>
  <si>
    <t xml:space="preserve">Прокат инструмента (домкрата, ключа и т.п.) </t>
  </si>
  <si>
    <t>Замена колодок  (барабанные)</t>
  </si>
  <si>
    <t>Замена колодок  (дисковые)</t>
  </si>
  <si>
    <t>1 запуск</t>
  </si>
  <si>
    <t>1 раз</t>
  </si>
  <si>
    <t>1 авто</t>
  </si>
  <si>
    <t>1500 (2000)</t>
  </si>
  <si>
    <t xml:space="preserve">Запуск двигателя при помощи пускового устройства </t>
  </si>
  <si>
    <r>
      <t xml:space="preserve">Заправка кондиционера </t>
    </r>
    <r>
      <rPr>
        <b/>
        <sz val="9"/>
        <color indexed="8"/>
        <rFont val="Arial"/>
        <family val="2"/>
      </rPr>
      <t>хладагент R134а</t>
    </r>
    <r>
      <rPr>
        <sz val="10"/>
        <color indexed="8"/>
        <rFont val="Arial"/>
        <family val="0"/>
      </rPr>
      <t xml:space="preserve"> </t>
    </r>
    <r>
      <rPr>
        <sz val="9"/>
        <color indexed="8"/>
        <rFont val="Arial"/>
        <family val="2"/>
      </rPr>
      <t>(использовано более 1 кг. хладагента)</t>
    </r>
  </si>
  <si>
    <t>Диагностика кондиционера</t>
  </si>
  <si>
    <t>R12-R13-R14</t>
  </si>
  <si>
    <t>Ремонт камеры</t>
  </si>
  <si>
    <t>Установка камеры</t>
  </si>
  <si>
    <r>
      <t>Неошипованные шины R</t>
    </r>
    <r>
      <rPr>
        <sz val="10"/>
        <rFont val="Arial Cyr"/>
        <family val="0"/>
      </rPr>
      <t>≤18</t>
    </r>
  </si>
  <si>
    <r>
      <t>Неошипованные шины R</t>
    </r>
    <r>
      <rPr>
        <sz val="10"/>
        <rFont val="Arial Cyr"/>
        <family val="0"/>
      </rPr>
      <t>&gt;</t>
    </r>
    <r>
      <rPr>
        <sz val="10"/>
        <rFont val="Arial"/>
        <family val="0"/>
      </rPr>
      <t>18 и                     все ошипованные шины</t>
    </r>
  </si>
  <si>
    <t>Рваные шины, шины с дисками</t>
  </si>
  <si>
    <t xml:space="preserve">        Цены указаны в рублях РФ с учетом налогов.</t>
  </si>
  <si>
    <t xml:space="preserve">Полировка фар                                         </t>
  </si>
  <si>
    <t xml:space="preserve">2 шт.      </t>
  </si>
  <si>
    <t xml:space="preserve">Подкачка (проверка давления) </t>
  </si>
  <si>
    <r>
      <t xml:space="preserve">** - по европейским стандартам ремонт жгутом является </t>
    </r>
    <r>
      <rPr>
        <b/>
        <sz val="10"/>
        <color indexed="8"/>
        <rFont val="Arial"/>
        <family val="2"/>
      </rPr>
      <t>временным</t>
    </r>
    <r>
      <rPr>
        <sz val="10"/>
        <color indexed="8"/>
        <rFont val="Arial"/>
        <family val="0"/>
      </rPr>
      <t>, гарантия на данный вид ремонта не распространяется.</t>
    </r>
  </si>
  <si>
    <t xml:space="preserve"> * - цена указана без учета монтажа/демонтажа и снятия/установки колеса.</t>
  </si>
  <si>
    <r>
      <t>"S"</t>
    </r>
    <r>
      <rPr>
        <sz val="8"/>
        <color indexed="8"/>
        <rFont val="Arial"/>
        <family val="2"/>
      </rPr>
      <t xml:space="preserve">(TL110) </t>
    </r>
    <r>
      <rPr>
        <sz val="10"/>
        <color indexed="8"/>
        <rFont val="Arial"/>
        <family val="0"/>
      </rPr>
      <t xml:space="preserve"> 300    /    </t>
    </r>
    <r>
      <rPr>
        <b/>
        <sz val="10"/>
        <color indexed="8"/>
        <rFont val="Arial"/>
        <family val="2"/>
      </rPr>
      <t>"М"</t>
    </r>
    <r>
      <rPr>
        <sz val="8"/>
        <color indexed="8"/>
        <rFont val="Arial"/>
        <family val="2"/>
      </rPr>
      <t>(TL115)</t>
    </r>
    <r>
      <rPr>
        <sz val="10"/>
        <color indexed="8"/>
        <rFont val="Arial"/>
        <family val="0"/>
      </rPr>
      <t xml:space="preserve">  500    /    </t>
    </r>
    <r>
      <rPr>
        <b/>
        <sz val="10"/>
        <color indexed="8"/>
        <rFont val="Arial"/>
        <family val="2"/>
      </rPr>
      <t>"L"</t>
    </r>
    <r>
      <rPr>
        <sz val="8"/>
        <color indexed="8"/>
        <rFont val="Arial"/>
        <family val="2"/>
      </rPr>
      <t xml:space="preserve">(TL120) </t>
    </r>
    <r>
      <rPr>
        <sz val="10"/>
        <color indexed="8"/>
        <rFont val="Arial"/>
        <family val="0"/>
      </rPr>
      <t xml:space="preserve"> 800   /     </t>
    </r>
    <r>
      <rPr>
        <b/>
        <sz val="10"/>
        <color indexed="8"/>
        <rFont val="Arial"/>
        <family val="2"/>
      </rPr>
      <t>"XL"</t>
    </r>
    <r>
      <rPr>
        <sz val="8"/>
        <color indexed="8"/>
        <rFont val="Arial"/>
        <family val="2"/>
      </rPr>
      <t>(TL125)</t>
    </r>
    <r>
      <rPr>
        <sz val="10"/>
        <color indexed="8"/>
        <rFont val="Arial"/>
        <family val="0"/>
      </rPr>
      <t xml:space="preserve">  1000</t>
    </r>
  </si>
  <si>
    <t>Камера автомобильная</t>
  </si>
  <si>
    <t xml:space="preserve">1 шт.      </t>
  </si>
  <si>
    <t>Дополнительные услуги</t>
  </si>
  <si>
    <t xml:space="preserve"> 4 колеса</t>
  </si>
  <si>
    <t>Вулканизация ****</t>
  </si>
  <si>
    <t>Колесо монтаж / демонтаж *</t>
  </si>
  <si>
    <t>Колесо монтаж / демонтаж низкий профиль (от 45) *</t>
  </si>
  <si>
    <t>Комплекс                       «Снять и Поставить» **</t>
  </si>
  <si>
    <t>Комплекс                            «Балансировка» ***</t>
  </si>
  <si>
    <t>Комплекс              «Балансировка» ***</t>
  </si>
  <si>
    <r>
      <t xml:space="preserve"> *      - резина </t>
    </r>
    <r>
      <rPr>
        <b/>
        <sz val="9"/>
        <color indexed="8"/>
        <rFont val="Arial"/>
        <family val="2"/>
      </rPr>
      <t>RUNFLAT</t>
    </r>
    <r>
      <rPr>
        <sz val="9"/>
        <color indexed="8"/>
        <rFont val="Arial"/>
        <family val="2"/>
      </rPr>
      <t xml:space="preserve"> (усиленная): +20% от стоимости работ.</t>
    </r>
  </si>
  <si>
    <t xml:space="preserve"> **** - цена указана с учетом установки кордовых заплат ("S"для R≤15 и "M" для R&gt;16). </t>
  </si>
  <si>
    <t>Снятие секретки</t>
  </si>
  <si>
    <t xml:space="preserve">       Членам гаражного комплекса  и держателям дисконтных карт скидка 5 %  на все виды работ.</t>
  </si>
  <si>
    <r>
      <t xml:space="preserve">     При покупки шин и дисков в интернет-магазине " </t>
    </r>
    <r>
      <rPr>
        <b/>
        <i/>
        <sz val="10"/>
        <rFont val="Arial"/>
        <family val="2"/>
      </rPr>
      <t>www.folmagaut.ru</t>
    </r>
    <r>
      <rPr>
        <i/>
        <sz val="10"/>
        <rFont val="Arial"/>
        <family val="2"/>
      </rPr>
      <t xml:space="preserve"> " скидка на монтажные работы 10%</t>
    </r>
  </si>
  <si>
    <t>R22</t>
  </si>
  <si>
    <t>Техническая мойка колеса</t>
  </si>
  <si>
    <r>
      <t>"R13"</t>
    </r>
    <r>
      <rPr>
        <sz val="8"/>
        <color indexed="8"/>
        <rFont val="Arial"/>
        <family val="2"/>
      </rPr>
      <t xml:space="preserve">  </t>
    </r>
    <r>
      <rPr>
        <sz val="10"/>
        <color indexed="8"/>
        <rFont val="Arial"/>
        <family val="0"/>
      </rPr>
      <t xml:space="preserve"> 500    /    </t>
    </r>
    <r>
      <rPr>
        <b/>
        <sz val="10"/>
        <color indexed="8"/>
        <rFont val="Arial"/>
        <family val="2"/>
      </rPr>
      <t xml:space="preserve">"R14" </t>
    </r>
    <r>
      <rPr>
        <sz val="10"/>
        <color indexed="8"/>
        <rFont val="Arial"/>
        <family val="0"/>
      </rPr>
      <t xml:space="preserve">  550    /    </t>
    </r>
    <r>
      <rPr>
        <b/>
        <sz val="10"/>
        <color indexed="8"/>
        <rFont val="Arial"/>
        <family val="2"/>
      </rPr>
      <t xml:space="preserve">"R15" </t>
    </r>
    <r>
      <rPr>
        <sz val="8"/>
        <color indexed="8"/>
        <rFont val="Arial"/>
        <family val="2"/>
      </rPr>
      <t xml:space="preserve"> </t>
    </r>
    <r>
      <rPr>
        <sz val="10"/>
        <color indexed="8"/>
        <rFont val="Arial"/>
        <family val="0"/>
      </rPr>
      <t xml:space="preserve"> 600   /     </t>
    </r>
    <r>
      <rPr>
        <b/>
        <sz val="10"/>
        <color indexed="8"/>
        <rFont val="Arial"/>
        <family val="2"/>
      </rPr>
      <t xml:space="preserve">"R16" </t>
    </r>
    <r>
      <rPr>
        <sz val="10"/>
        <color indexed="8"/>
        <rFont val="Arial"/>
        <family val="0"/>
      </rPr>
      <t xml:space="preserve">  600</t>
    </r>
  </si>
  <si>
    <t>Ремонт стальных дисков</t>
  </si>
  <si>
    <r>
      <t>Прайс-лист</t>
    </r>
    <r>
      <rPr>
        <b/>
        <i/>
        <sz val="20"/>
        <color indexed="8"/>
        <rFont val="Arial"/>
        <family val="0"/>
      </rPr>
      <t xml:space="preserve"> </t>
    </r>
    <r>
      <rPr>
        <b/>
        <sz val="20"/>
        <color indexed="8"/>
        <rFont val="Arial"/>
        <family val="2"/>
      </rPr>
      <t>по ремонту дисков *</t>
    </r>
  </si>
  <si>
    <t>* - В стоимость ремонта диска (восстановление геометрии) не входят шиномонтажные работы.</t>
  </si>
  <si>
    <t>Диаметр диска</t>
  </si>
  <si>
    <r>
      <rPr>
        <b/>
        <sz val="11"/>
        <color indexed="8"/>
        <rFont val="Arial"/>
        <family val="2"/>
      </rPr>
      <t xml:space="preserve">Радиальное биение </t>
    </r>
    <r>
      <rPr>
        <b/>
        <sz val="10"/>
        <color indexed="8"/>
        <rFont val="Arial"/>
        <family val="2"/>
      </rPr>
      <t xml:space="preserve">
(загиб лицевой или задней части)</t>
    </r>
  </si>
  <si>
    <r>
      <rPr>
        <b/>
        <sz val="11"/>
        <color indexed="8"/>
        <rFont val="Arial"/>
        <family val="2"/>
      </rPr>
      <t xml:space="preserve">Осевое смещение </t>
    </r>
    <r>
      <rPr>
        <b/>
        <sz val="10"/>
        <color indexed="8"/>
        <rFont val="Arial"/>
        <family val="2"/>
      </rPr>
      <t xml:space="preserve">
("восьмёрка")</t>
    </r>
  </si>
  <si>
    <t xml:space="preserve">Радиальное биение + 
осевое смещение </t>
  </si>
  <si>
    <t>Стоимость аргонно-дуговой сварки 150 рублей за 1 сантиметр (минимум 500 рублей)</t>
  </si>
  <si>
    <t>Протяжка динанометрическим ключом</t>
  </si>
  <si>
    <t xml:space="preserve">             снятие и установка 4-х колес на автомобиль + протяжка динанометрическим ключом + проверка давления + упаковка колес.</t>
  </si>
  <si>
    <r>
      <t xml:space="preserve"> **   - Комплекс </t>
    </r>
    <r>
      <rPr>
        <b/>
        <sz val="10"/>
        <color indexed="8"/>
        <rFont val="Arial"/>
        <family val="2"/>
      </rPr>
      <t>«Снять и Поставить»</t>
    </r>
    <r>
      <rPr>
        <sz val="10"/>
        <color indexed="8"/>
        <rFont val="Arial"/>
        <family val="0"/>
      </rPr>
      <t xml:space="preserve"> включает в себя: </t>
    </r>
  </si>
  <si>
    <t xml:space="preserve">             балансировка + снятие и установка 4-х колес + протяжка динанометрическим ключом + проверка давления + упаковка колес.</t>
  </si>
  <si>
    <r>
      <t xml:space="preserve"> ***  - Комплекс  </t>
    </r>
    <r>
      <rPr>
        <b/>
        <sz val="10"/>
        <color indexed="8"/>
        <rFont val="Arial"/>
        <family val="2"/>
      </rPr>
      <t>«Балансировка»</t>
    </r>
    <r>
      <rPr>
        <sz val="10"/>
        <color indexed="8"/>
        <rFont val="Arial"/>
        <family val="0"/>
      </rPr>
      <t xml:space="preserve"> включает в себя: </t>
    </r>
  </si>
  <si>
    <t>Наличие датчика давления шин</t>
  </si>
  <si>
    <r>
      <rPr>
        <b/>
        <sz val="10"/>
        <color indexed="8"/>
        <rFont val="Arial"/>
        <family val="2"/>
      </rPr>
      <t>Д</t>
    </r>
    <r>
      <rPr>
        <b/>
        <sz val="9"/>
        <color indexed="8"/>
        <rFont val="Arial"/>
        <family val="2"/>
      </rPr>
      <t>ополнительная работа:</t>
    </r>
    <r>
      <rPr>
        <sz val="9"/>
        <color indexed="8"/>
        <rFont val="Arial"/>
        <family val="2"/>
      </rPr>
      <t xml:space="preserve"> в т.ч. поиск прокола, проверка диска на балансировочном станке,</t>
    </r>
    <r>
      <rPr>
        <sz val="10"/>
        <color indexed="8"/>
        <rFont val="Arial"/>
        <family val="2"/>
      </rPr>
      <t xml:space="preserve"> </t>
    </r>
    <r>
      <rPr>
        <sz val="9"/>
        <color indexed="8"/>
        <rFont val="Arial"/>
        <family val="2"/>
      </rPr>
      <t>оптимизация колеса</t>
    </r>
    <r>
      <rPr>
        <sz val="9"/>
        <color indexed="8"/>
        <rFont val="Arial"/>
        <family val="2"/>
      </rPr>
      <t>, снятие запасного колеса</t>
    </r>
  </si>
  <si>
    <t>Установка вентиля "крючок"</t>
  </si>
  <si>
    <t>Установка вентиля "удлинитель"</t>
  </si>
  <si>
    <t>от 01.10.2018</t>
  </si>
  <si>
    <r>
      <t xml:space="preserve">      Для автомобиля </t>
    </r>
    <r>
      <rPr>
        <b/>
        <sz val="10"/>
        <rFont val="Arial"/>
        <family val="2"/>
      </rPr>
      <t>типа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"Газель"</t>
    </r>
    <r>
      <rPr>
        <sz val="10"/>
        <rFont val="Arial"/>
        <family val="0"/>
      </rPr>
      <t xml:space="preserve"> стоимость услуги снять и поставить 1 колесо составляет </t>
    </r>
    <r>
      <rPr>
        <b/>
        <sz val="10"/>
        <rFont val="Arial"/>
        <family val="2"/>
      </rPr>
      <t>200 рублей</t>
    </r>
    <r>
      <rPr>
        <sz val="10"/>
        <rFont val="Arial"/>
        <family val="0"/>
      </rPr>
      <t>.</t>
    </r>
  </si>
  <si>
    <t>R12-R13-R14-R15</t>
  </si>
  <si>
    <t xml:space="preserve"> *    -  В стоимость ремонта диска не входят шиномонтажные работы.</t>
  </si>
  <si>
    <t>Ремонт дисков *</t>
  </si>
  <si>
    <t>Ремонт литых дисков **</t>
  </si>
  <si>
    <t>диск</t>
  </si>
  <si>
    <t xml:space="preserve"> 4 диска</t>
  </si>
  <si>
    <t>Покраска акрилом (только лицевая часть диска)</t>
  </si>
  <si>
    <t>Цвета: Candy, F-Sport, Титан, Серебро без пигмента</t>
  </si>
  <si>
    <t>Покраска в один цвет</t>
  </si>
  <si>
    <t>Покраска в два цвета</t>
  </si>
  <si>
    <t>Покраска хромированных дисков (гальваническое покрытие)</t>
  </si>
  <si>
    <t>Срочная покраска комплекта дисков порошком (два рабочих дня) + 5000 руб. к стоимости.</t>
  </si>
  <si>
    <t>Порошковая покраска дисков *</t>
  </si>
  <si>
    <t xml:space="preserve"> *   -  Наценка за диски находящиеся в порошковом полимере + 3000 руб. за комплект.</t>
  </si>
  <si>
    <t xml:space="preserve"> **   -  При двух и более радиальных повреждений + 30% к стоимости.</t>
  </si>
  <si>
    <t>150 рублей</t>
  </si>
  <si>
    <t>1 см.</t>
  </si>
  <si>
    <t>1см.</t>
  </si>
  <si>
    <t>200 рублей</t>
  </si>
  <si>
    <t xml:space="preserve"> *   -  Минимальная стоимость аргонно-дуговой сварки составляет 500 рублей.</t>
  </si>
  <si>
    <t>Аргонно-дуговая сварка *</t>
  </si>
  <si>
    <t>от 01.03.2019</t>
  </si>
  <si>
    <t>Шов (трещина)</t>
  </si>
  <si>
    <t>Наплавка (наварка)</t>
  </si>
  <si>
    <t>Трещина, со снятием старой сварки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</si>
</sst>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60">
    <font>
      <sz val="10"/>
      <name val="Arial"/>
      <family val="0"/>
    </font>
    <font>
      <b/>
      <u val="single"/>
      <sz val="20"/>
      <color indexed="8"/>
      <name val="Arial"/>
      <family val="0"/>
    </font>
    <font>
      <b/>
      <i/>
      <sz val="20"/>
      <color indexed="8"/>
      <name val="Arial"/>
      <family val="0"/>
    </font>
    <font>
      <b/>
      <sz val="20"/>
      <color indexed="8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b/>
      <sz val="10"/>
      <color indexed="8"/>
      <name val="Arial"/>
      <family val="0"/>
    </font>
    <font>
      <b/>
      <i/>
      <sz val="14"/>
      <color indexed="8"/>
      <name val="Arial"/>
      <family val="0"/>
    </font>
    <font>
      <b/>
      <sz val="11"/>
      <color indexed="8"/>
      <name val="Arial"/>
      <family val="0"/>
    </font>
    <font>
      <sz val="14"/>
      <color indexed="8"/>
      <name val="Arial"/>
      <family val="2"/>
    </font>
    <font>
      <i/>
      <sz val="14"/>
      <color indexed="8"/>
      <name val="Arial"/>
      <family val="2"/>
    </font>
    <font>
      <b/>
      <sz val="10"/>
      <name val="Arial"/>
      <family val="2"/>
    </font>
    <font>
      <sz val="10"/>
      <name val="Arial Cyr"/>
      <family val="0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0"/>
      <color indexed="22"/>
      <name val="Arial"/>
      <family val="0"/>
    </font>
    <font>
      <i/>
      <sz val="9"/>
      <color indexed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0"/>
      <name val="Arial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4999699890613556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34" borderId="15" xfId="0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 wrapText="1"/>
    </xf>
    <xf numFmtId="0" fontId="0" fillId="34" borderId="15" xfId="0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6" fillId="0" borderId="10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vertical="center" wrapText="1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11" xfId="0" applyFont="1" applyBorder="1" applyAlignment="1">
      <alignment vertical="center" wrapText="1"/>
    </xf>
    <xf numFmtId="0" fontId="4" fillId="35" borderId="11" xfId="0" applyFont="1" applyFill="1" applyBorder="1" applyAlignment="1">
      <alignment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16" fillId="35" borderId="17" xfId="0" applyFont="1" applyFill="1" applyBorder="1" applyAlignment="1">
      <alignment horizontal="center" vertical="center" wrapText="1"/>
    </xf>
    <xf numFmtId="0" fontId="16" fillId="35" borderId="10" xfId="0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20" xfId="0" applyFont="1" applyBorder="1" applyAlignment="1">
      <alignment vertical="center" wrapText="1"/>
    </xf>
    <xf numFmtId="0" fontId="18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6" fillId="15" borderId="10" xfId="0" applyFont="1" applyFill="1" applyBorder="1" applyAlignment="1">
      <alignment horizontal="center" vertical="center" wrapText="1"/>
    </xf>
    <xf numFmtId="0" fontId="8" fillId="15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16" fillId="35" borderId="23" xfId="0" applyFont="1" applyFill="1" applyBorder="1" applyAlignment="1">
      <alignment horizontal="center" vertical="center" wrapText="1"/>
    </xf>
    <xf numFmtId="0" fontId="16" fillId="35" borderId="24" xfId="0" applyFont="1" applyFill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5" fillId="36" borderId="29" xfId="0" applyFont="1" applyFill="1" applyBorder="1" applyAlignment="1">
      <alignment horizontal="center" vertical="top" wrapText="1"/>
    </xf>
    <xf numFmtId="0" fontId="5" fillId="36" borderId="30" xfId="0" applyFont="1" applyFill="1" applyBorder="1" applyAlignment="1">
      <alignment horizontal="center" vertical="top" wrapText="1"/>
    </xf>
    <xf numFmtId="0" fontId="5" fillId="36" borderId="31" xfId="0" applyFont="1" applyFill="1" applyBorder="1" applyAlignment="1">
      <alignment horizontal="center" vertical="top" wrapText="1"/>
    </xf>
    <xf numFmtId="0" fontId="4" fillId="0" borderId="32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5" xfId="0" applyNumberFormat="1" applyFont="1" applyBorder="1" applyAlignment="1">
      <alignment horizontal="center" vertical="center" wrapText="1"/>
    </xf>
    <xf numFmtId="0" fontId="4" fillId="0" borderId="33" xfId="0" applyNumberFormat="1" applyFont="1" applyBorder="1" applyAlignment="1">
      <alignment horizontal="center" vertical="center" wrapText="1"/>
    </xf>
    <xf numFmtId="0" fontId="4" fillId="0" borderId="16" xfId="0" applyNumberFormat="1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left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20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left" vertical="top" wrapText="1"/>
    </xf>
    <xf numFmtId="0" fontId="4" fillId="0" borderId="36" xfId="0" applyFont="1" applyBorder="1" applyAlignment="1">
      <alignment horizontal="left" vertical="top" wrapText="1"/>
    </xf>
    <xf numFmtId="0" fontId="4" fillId="0" borderId="37" xfId="0" applyFont="1" applyBorder="1" applyAlignment="1">
      <alignment horizontal="left" vertical="top" wrapText="1"/>
    </xf>
    <xf numFmtId="0" fontId="4" fillId="0" borderId="38" xfId="0" applyFont="1" applyBorder="1" applyAlignment="1">
      <alignment horizontal="left" vertical="top" wrapText="1"/>
    </xf>
    <xf numFmtId="0" fontId="4" fillId="0" borderId="39" xfId="0" applyFont="1" applyBorder="1" applyAlignment="1">
      <alignment horizontal="left" vertical="top" wrapText="1"/>
    </xf>
    <xf numFmtId="0" fontId="4" fillId="0" borderId="26" xfId="0" applyFont="1" applyBorder="1" applyAlignment="1">
      <alignment horizontal="left" vertical="top" wrapText="1"/>
    </xf>
    <xf numFmtId="0" fontId="4" fillId="0" borderId="40" xfId="0" applyNumberFormat="1" applyFont="1" applyBorder="1" applyAlignment="1">
      <alignment horizontal="center" vertical="center" wrapText="1"/>
    </xf>
    <xf numFmtId="0" fontId="4" fillId="0" borderId="36" xfId="0" applyNumberFormat="1" applyFont="1" applyBorder="1" applyAlignment="1">
      <alignment horizontal="center" vertical="center" wrapText="1"/>
    </xf>
    <xf numFmtId="0" fontId="4" fillId="0" borderId="41" xfId="0" applyNumberFormat="1" applyFont="1" applyBorder="1" applyAlignment="1">
      <alignment horizontal="center" vertical="center" wrapText="1"/>
    </xf>
    <xf numFmtId="0" fontId="4" fillId="0" borderId="25" xfId="0" applyNumberFormat="1" applyFont="1" applyBorder="1" applyAlignment="1">
      <alignment horizontal="center" vertical="center" wrapText="1"/>
    </xf>
    <xf numFmtId="0" fontId="4" fillId="0" borderId="39" xfId="0" applyNumberFormat="1" applyFont="1" applyBorder="1" applyAlignment="1">
      <alignment horizontal="center" vertical="center" wrapText="1"/>
    </xf>
    <xf numFmtId="0" fontId="4" fillId="0" borderId="42" xfId="0" applyNumberFormat="1" applyFont="1" applyBorder="1" applyAlignment="1">
      <alignment horizontal="center" vertical="center" wrapText="1"/>
    </xf>
    <xf numFmtId="0" fontId="7" fillId="36" borderId="43" xfId="0" applyFont="1" applyFill="1" applyBorder="1" applyAlignment="1">
      <alignment horizontal="center" vertical="center" wrapText="1"/>
    </xf>
    <xf numFmtId="0" fontId="7" fillId="36" borderId="44" xfId="0" applyFont="1" applyFill="1" applyBorder="1" applyAlignment="1">
      <alignment horizontal="center" vertical="center" wrapText="1"/>
    </xf>
    <xf numFmtId="0" fontId="7" fillId="36" borderId="45" xfId="0" applyFont="1" applyFill="1" applyBorder="1" applyAlignment="1">
      <alignment horizontal="center" vertical="center" wrapText="1"/>
    </xf>
    <xf numFmtId="0" fontId="0" fillId="0" borderId="46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4" fillId="0" borderId="11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36" borderId="29" xfId="0" applyFont="1" applyFill="1" applyBorder="1" applyAlignment="1">
      <alignment horizontal="center" vertical="top" wrapText="1"/>
    </xf>
    <xf numFmtId="0" fontId="0" fillId="0" borderId="0" xfId="0" applyFont="1" applyAlignment="1">
      <alignment wrapText="1"/>
    </xf>
    <xf numFmtId="0" fontId="8" fillId="0" borderId="43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37" borderId="46" xfId="0" applyFont="1" applyFill="1" applyBorder="1" applyAlignment="1">
      <alignment horizontal="center" vertical="center" wrapText="1"/>
    </xf>
    <xf numFmtId="0" fontId="4" fillId="37" borderId="5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37" borderId="51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8" fillId="0" borderId="0" xfId="0" applyFont="1" applyAlignment="1">
      <alignment/>
    </xf>
    <xf numFmtId="0" fontId="5" fillId="36" borderId="35" xfId="0" applyFont="1" applyFill="1" applyBorder="1" applyAlignment="1">
      <alignment horizontal="center" vertical="top" wrapText="1"/>
    </xf>
    <xf numFmtId="0" fontId="5" fillId="36" borderId="36" xfId="0" applyFont="1" applyFill="1" applyBorder="1" applyAlignment="1">
      <alignment horizontal="center" vertical="top" wrapText="1"/>
    </xf>
    <xf numFmtId="0" fontId="5" fillId="36" borderId="41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9"/>
  <sheetViews>
    <sheetView view="pageBreakPreview" zoomScale="80" zoomScaleSheetLayoutView="80" zoomScalePageLayoutView="0" workbookViewId="0" topLeftCell="A28">
      <selection activeCell="I58" sqref="I58"/>
    </sheetView>
  </sheetViews>
  <sheetFormatPr defaultColWidth="9.140625" defaultRowHeight="12.75"/>
  <cols>
    <col min="1" max="1" width="25.00390625" style="0" customWidth="1"/>
    <col min="2" max="2" width="10.00390625" style="0" customWidth="1"/>
  </cols>
  <sheetData>
    <row r="1" spans="1:11" ht="26.25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3" ht="12.75">
      <c r="A3" s="1"/>
    </row>
    <row r="4" spans="1:7" ht="12.75">
      <c r="A4" s="1" t="s">
        <v>97</v>
      </c>
      <c r="G4" s="1" t="s">
        <v>55</v>
      </c>
    </row>
    <row r="5" ht="13.5" thickBot="1"/>
    <row r="6" spans="1:12" ht="19.5" customHeight="1" thickBot="1">
      <c r="A6" s="81" t="s">
        <v>1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3"/>
    </row>
    <row r="7" spans="1:12" ht="24.75" customHeight="1">
      <c r="A7" s="46" t="s">
        <v>2</v>
      </c>
      <c r="B7" s="47" t="s">
        <v>3</v>
      </c>
      <c r="C7" s="48" t="s">
        <v>4</v>
      </c>
      <c r="D7" s="48" t="s">
        <v>5</v>
      </c>
      <c r="E7" s="48" t="s">
        <v>6</v>
      </c>
      <c r="F7" s="48" t="s">
        <v>7</v>
      </c>
      <c r="G7" s="48" t="s">
        <v>8</v>
      </c>
      <c r="H7" s="48" t="s">
        <v>9</v>
      </c>
      <c r="I7" s="48" t="s">
        <v>10</v>
      </c>
      <c r="J7" s="48" t="s">
        <v>11</v>
      </c>
      <c r="K7" s="48" t="s">
        <v>12</v>
      </c>
      <c r="L7" s="50" t="s">
        <v>77</v>
      </c>
    </row>
    <row r="8" spans="1:12" ht="24.75" customHeight="1">
      <c r="A8" s="6" t="s">
        <v>34</v>
      </c>
      <c r="B8" s="3" t="s">
        <v>13</v>
      </c>
      <c r="C8" s="44">
        <v>80</v>
      </c>
      <c r="D8" s="44">
        <v>90</v>
      </c>
      <c r="E8" s="44">
        <v>100</v>
      </c>
      <c r="F8" s="44">
        <v>120</v>
      </c>
      <c r="G8" s="44">
        <v>140</v>
      </c>
      <c r="H8" s="44">
        <v>160</v>
      </c>
      <c r="I8" s="44">
        <v>180</v>
      </c>
      <c r="J8" s="44">
        <v>200</v>
      </c>
      <c r="K8" s="44">
        <v>220</v>
      </c>
      <c r="L8" s="45">
        <v>250</v>
      </c>
    </row>
    <row r="9" spans="1:12" ht="24.75" customHeight="1">
      <c r="A9" s="33" t="s">
        <v>67</v>
      </c>
      <c r="B9" s="3" t="s">
        <v>13</v>
      </c>
      <c r="C9" s="10">
        <v>120</v>
      </c>
      <c r="D9" s="10">
        <v>140</v>
      </c>
      <c r="E9" s="10">
        <v>170</v>
      </c>
      <c r="F9" s="10">
        <v>190</v>
      </c>
      <c r="G9" s="10">
        <v>220</v>
      </c>
      <c r="H9" s="10">
        <v>250</v>
      </c>
      <c r="I9" s="10">
        <v>280</v>
      </c>
      <c r="J9" s="10">
        <v>310</v>
      </c>
      <c r="K9" s="10">
        <v>350</v>
      </c>
      <c r="L9" s="11">
        <v>380</v>
      </c>
    </row>
    <row r="10" spans="1:12" ht="24.75" customHeight="1">
      <c r="A10" s="33" t="s">
        <v>68</v>
      </c>
      <c r="B10" s="3" t="s">
        <v>13</v>
      </c>
      <c r="C10" s="28">
        <v>180</v>
      </c>
      <c r="D10" s="28">
        <v>200</v>
      </c>
      <c r="E10" s="28">
        <v>230</v>
      </c>
      <c r="F10" s="59">
        <v>250</v>
      </c>
      <c r="G10" s="10">
        <v>280</v>
      </c>
      <c r="H10" s="10">
        <v>320</v>
      </c>
      <c r="I10" s="10">
        <v>350</v>
      </c>
      <c r="J10" s="10">
        <v>380</v>
      </c>
      <c r="K10" s="10">
        <v>410</v>
      </c>
      <c r="L10" s="11">
        <v>440</v>
      </c>
    </row>
    <row r="11" spans="1:12" ht="24.75" customHeight="1">
      <c r="A11" s="6" t="s">
        <v>14</v>
      </c>
      <c r="B11" s="3" t="s">
        <v>13</v>
      </c>
      <c r="C11" s="25">
        <v>130</v>
      </c>
      <c r="D11" s="25">
        <v>150</v>
      </c>
      <c r="E11" s="10">
        <v>170</v>
      </c>
      <c r="F11" s="10">
        <v>200</v>
      </c>
      <c r="G11" s="10">
        <v>220</v>
      </c>
      <c r="H11" s="10">
        <v>240</v>
      </c>
      <c r="I11" s="10">
        <v>260</v>
      </c>
      <c r="J11" s="10">
        <v>280</v>
      </c>
      <c r="K11" s="10">
        <v>300</v>
      </c>
      <c r="L11" s="11">
        <v>330</v>
      </c>
    </row>
    <row r="12" spans="1:12" ht="2.25" customHeight="1">
      <c r="A12" s="12"/>
      <c r="B12" s="22"/>
      <c r="C12" s="22"/>
      <c r="D12" s="23"/>
      <c r="E12" s="23"/>
      <c r="F12" s="13"/>
      <c r="G12" s="13"/>
      <c r="H12" s="13"/>
      <c r="I12" s="13"/>
      <c r="J12" s="13"/>
      <c r="K12" s="13"/>
      <c r="L12" s="14"/>
    </row>
    <row r="13" spans="1:12" ht="24.75" customHeight="1">
      <c r="A13" s="33" t="s">
        <v>69</v>
      </c>
      <c r="B13" s="3" t="s">
        <v>65</v>
      </c>
      <c r="C13" s="26">
        <f>C8*4+130</f>
        <v>450</v>
      </c>
      <c r="D13" s="26">
        <f>D8*4+140</f>
        <v>500</v>
      </c>
      <c r="E13" s="26">
        <f>E8*4+150</f>
        <v>550</v>
      </c>
      <c r="F13" s="26">
        <f>F8*4+120</f>
        <v>600</v>
      </c>
      <c r="G13" s="26">
        <f>G8*4+140</f>
        <v>700</v>
      </c>
      <c r="H13" s="26">
        <f>H8*4+160</f>
        <v>800</v>
      </c>
      <c r="I13" s="26">
        <f>I8*4+180</f>
        <v>900</v>
      </c>
      <c r="J13" s="26">
        <f>J8*4+200</f>
        <v>1000</v>
      </c>
      <c r="K13" s="26">
        <f>K8*4+220</f>
        <v>1100</v>
      </c>
      <c r="L13" s="26">
        <f>L8*4+200</f>
        <v>1200</v>
      </c>
    </row>
    <row r="14" spans="1:12" ht="24.75" customHeight="1">
      <c r="A14" s="33" t="s">
        <v>70</v>
      </c>
      <c r="B14" s="3" t="s">
        <v>65</v>
      </c>
      <c r="C14" s="3">
        <f>C11*4+C8*4+160</f>
        <v>1000</v>
      </c>
      <c r="D14" s="3">
        <f>D11*4+D8*4+140</f>
        <v>1100</v>
      </c>
      <c r="E14" s="3">
        <f>E11*4+E8*4+120</f>
        <v>1200</v>
      </c>
      <c r="F14" s="3">
        <f>F11*4+F13</f>
        <v>1400</v>
      </c>
      <c r="G14" s="3">
        <f>G11*4+G13+20</f>
        <v>1600</v>
      </c>
      <c r="H14" s="3">
        <f>H11*4+H13+40</f>
        <v>1800</v>
      </c>
      <c r="I14" s="3">
        <f>I11*4+I13+60</f>
        <v>2000</v>
      </c>
      <c r="J14" s="3">
        <f>J11*4+J13+80</f>
        <v>2200</v>
      </c>
      <c r="K14" s="3">
        <f>K11*4+K13+100</f>
        <v>2400</v>
      </c>
      <c r="L14" s="7">
        <f>L11*4+L13+80</f>
        <v>2600</v>
      </c>
    </row>
    <row r="15" spans="1:12" ht="24.75" customHeight="1">
      <c r="A15" s="15" t="s">
        <v>15</v>
      </c>
      <c r="B15" s="4" t="s">
        <v>65</v>
      </c>
      <c r="C15" s="16">
        <v>1300</v>
      </c>
      <c r="D15" s="16">
        <v>1500</v>
      </c>
      <c r="E15" s="16">
        <v>1750</v>
      </c>
      <c r="F15" s="16">
        <v>2000</v>
      </c>
      <c r="G15" s="16">
        <v>2250</v>
      </c>
      <c r="H15" s="16">
        <v>2500</v>
      </c>
      <c r="I15" s="16">
        <v>2800</v>
      </c>
      <c r="J15" s="16">
        <v>3100</v>
      </c>
      <c r="K15" s="16">
        <v>3400</v>
      </c>
      <c r="L15" s="17">
        <v>3700</v>
      </c>
    </row>
    <row r="16" spans="1:12" ht="24.75" customHeight="1">
      <c r="A16" s="34" t="s">
        <v>16</v>
      </c>
      <c r="B16" s="35" t="s">
        <v>65</v>
      </c>
      <c r="C16" s="36">
        <v>1500</v>
      </c>
      <c r="D16" s="36">
        <v>1750</v>
      </c>
      <c r="E16" s="37">
        <v>2000</v>
      </c>
      <c r="F16" s="60">
        <v>2250</v>
      </c>
      <c r="G16" s="35">
        <v>2500</v>
      </c>
      <c r="H16" s="35">
        <v>2800</v>
      </c>
      <c r="I16" s="35">
        <v>3100</v>
      </c>
      <c r="J16" s="35">
        <v>3400</v>
      </c>
      <c r="K16" s="35">
        <v>3700</v>
      </c>
      <c r="L16" s="38">
        <v>4000</v>
      </c>
    </row>
    <row r="17" spans="1:12" ht="2.25" customHeight="1">
      <c r="A17" s="12"/>
      <c r="B17" s="22"/>
      <c r="C17" s="22"/>
      <c r="D17" s="23"/>
      <c r="E17" s="23"/>
      <c r="F17" s="13"/>
      <c r="G17" s="13"/>
      <c r="H17" s="13"/>
      <c r="I17" s="13"/>
      <c r="J17" s="13"/>
      <c r="K17" s="13"/>
      <c r="L17" s="14"/>
    </row>
    <row r="18" spans="1:12" ht="24.75" customHeight="1" thickBot="1">
      <c r="A18" s="40" t="s">
        <v>66</v>
      </c>
      <c r="B18" s="8" t="s">
        <v>17</v>
      </c>
      <c r="C18" s="68">
        <v>1000</v>
      </c>
      <c r="D18" s="69"/>
      <c r="E18" s="8">
        <v>1200</v>
      </c>
      <c r="F18" s="8">
        <v>1400</v>
      </c>
      <c r="G18" s="8">
        <v>1600</v>
      </c>
      <c r="H18" s="8">
        <v>1800</v>
      </c>
      <c r="I18" s="8">
        <v>2000</v>
      </c>
      <c r="J18" s="8">
        <v>2200</v>
      </c>
      <c r="K18" s="8">
        <v>2400</v>
      </c>
      <c r="L18" s="20">
        <v>2600</v>
      </c>
    </row>
    <row r="19" spans="1:11" ht="24.75" customHeight="1">
      <c r="A19" s="21"/>
      <c r="B19" s="5"/>
      <c r="C19" s="5"/>
      <c r="D19" s="5"/>
      <c r="E19" s="5"/>
      <c r="F19" s="5"/>
      <c r="G19" s="5"/>
      <c r="H19" s="5"/>
      <c r="I19" s="5"/>
      <c r="J19" s="5"/>
      <c r="K19" s="5"/>
    </row>
    <row r="20" spans="1:11" ht="24.75" customHeight="1" thickBot="1">
      <c r="A20" s="9"/>
      <c r="B20" s="5"/>
      <c r="C20" s="5"/>
      <c r="D20" s="5"/>
      <c r="E20" s="5"/>
      <c r="F20" s="5"/>
      <c r="G20" s="5"/>
      <c r="H20" s="5"/>
      <c r="I20" s="5"/>
      <c r="J20" s="5"/>
      <c r="K20" s="5"/>
    </row>
    <row r="21" spans="1:12" ht="18" customHeight="1" thickBot="1">
      <c r="A21" s="81" t="s">
        <v>35</v>
      </c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3"/>
    </row>
    <row r="22" spans="1:12" ht="24.75" customHeight="1">
      <c r="A22" s="46" t="s">
        <v>2</v>
      </c>
      <c r="B22" s="47" t="s">
        <v>3</v>
      </c>
      <c r="C22" s="77" t="s">
        <v>49</v>
      </c>
      <c r="D22" s="78"/>
      <c r="E22" s="48" t="s">
        <v>6</v>
      </c>
      <c r="F22" s="48" t="s">
        <v>7</v>
      </c>
      <c r="G22" s="48" t="s">
        <v>8</v>
      </c>
      <c r="H22" s="48" t="s">
        <v>9</v>
      </c>
      <c r="I22" s="48" t="s">
        <v>10</v>
      </c>
      <c r="J22" s="48" t="s">
        <v>11</v>
      </c>
      <c r="K22" s="48" t="s">
        <v>12</v>
      </c>
      <c r="L22" s="49" t="s">
        <v>77</v>
      </c>
    </row>
    <row r="23" spans="1:12" ht="24.75" customHeight="1">
      <c r="A23" s="33" t="s">
        <v>34</v>
      </c>
      <c r="B23" s="3" t="s">
        <v>13</v>
      </c>
      <c r="C23" s="79">
        <v>130</v>
      </c>
      <c r="D23" s="80"/>
      <c r="E23" s="44">
        <v>150</v>
      </c>
      <c r="F23" s="44">
        <v>180</v>
      </c>
      <c r="G23" s="44">
        <v>200</v>
      </c>
      <c r="H23" s="44">
        <v>230</v>
      </c>
      <c r="I23" s="44">
        <v>250</v>
      </c>
      <c r="J23" s="44">
        <v>280</v>
      </c>
      <c r="K23" s="44">
        <v>300</v>
      </c>
      <c r="L23" s="45">
        <v>330</v>
      </c>
    </row>
    <row r="24" spans="1:12" ht="24.75" customHeight="1">
      <c r="A24" s="33" t="s">
        <v>67</v>
      </c>
      <c r="B24" s="3" t="s">
        <v>13</v>
      </c>
      <c r="C24" s="70">
        <v>160</v>
      </c>
      <c r="D24" s="71"/>
      <c r="E24" s="10">
        <v>190</v>
      </c>
      <c r="F24" s="10">
        <v>220</v>
      </c>
      <c r="G24" s="10">
        <v>260</v>
      </c>
      <c r="H24" s="10">
        <v>300</v>
      </c>
      <c r="I24" s="10">
        <v>330</v>
      </c>
      <c r="J24" s="10">
        <v>360</v>
      </c>
      <c r="K24" s="10">
        <v>390</v>
      </c>
      <c r="L24" s="11">
        <v>420</v>
      </c>
    </row>
    <row r="25" spans="1:12" ht="24.75" customHeight="1">
      <c r="A25" s="33" t="s">
        <v>68</v>
      </c>
      <c r="B25" s="3" t="s">
        <v>13</v>
      </c>
      <c r="C25" s="72">
        <v>220</v>
      </c>
      <c r="D25" s="73"/>
      <c r="E25" s="28">
        <v>260</v>
      </c>
      <c r="F25" s="59">
        <v>310</v>
      </c>
      <c r="G25" s="10">
        <v>360</v>
      </c>
      <c r="H25" s="10">
        <v>400</v>
      </c>
      <c r="I25" s="10">
        <v>430</v>
      </c>
      <c r="J25" s="10">
        <v>470</v>
      </c>
      <c r="K25" s="10">
        <v>510</v>
      </c>
      <c r="L25" s="11">
        <v>550</v>
      </c>
    </row>
    <row r="26" spans="1:12" ht="24.75" customHeight="1">
      <c r="A26" s="6" t="s">
        <v>14</v>
      </c>
      <c r="B26" s="3" t="s">
        <v>13</v>
      </c>
      <c r="C26" s="74">
        <v>150</v>
      </c>
      <c r="D26" s="75"/>
      <c r="E26" s="10">
        <v>170</v>
      </c>
      <c r="F26" s="10">
        <v>200</v>
      </c>
      <c r="G26" s="10">
        <v>220</v>
      </c>
      <c r="H26" s="10">
        <v>240</v>
      </c>
      <c r="I26" s="10">
        <v>260</v>
      </c>
      <c r="J26" s="10">
        <v>280</v>
      </c>
      <c r="K26" s="10">
        <v>300</v>
      </c>
      <c r="L26" s="11">
        <v>330</v>
      </c>
    </row>
    <row r="27" spans="1:14" ht="2.25" customHeight="1">
      <c r="A27" s="12"/>
      <c r="B27" s="22"/>
      <c r="C27" s="24"/>
      <c r="D27" s="23"/>
      <c r="E27" s="23"/>
      <c r="F27" s="13"/>
      <c r="G27" s="13"/>
      <c r="H27" s="13"/>
      <c r="I27" s="13"/>
      <c r="J27" s="13"/>
      <c r="K27" s="13"/>
      <c r="L27" s="14"/>
      <c r="N27" s="27"/>
    </row>
    <row r="28" spans="1:12" ht="24.75" customHeight="1">
      <c r="A28" s="39" t="s">
        <v>69</v>
      </c>
      <c r="B28" s="3" t="s">
        <v>65</v>
      </c>
      <c r="C28" s="62">
        <f>C23*4+130</f>
        <v>650</v>
      </c>
      <c r="D28" s="63"/>
      <c r="E28" s="3">
        <f>E23*4+150</f>
        <v>750</v>
      </c>
      <c r="F28" s="3">
        <f>F23*4+130</f>
        <v>850</v>
      </c>
      <c r="G28" s="3">
        <f>G23*4+150</f>
        <v>950</v>
      </c>
      <c r="H28" s="3">
        <f>H23*4+180</f>
        <v>1100</v>
      </c>
      <c r="I28" s="3">
        <f>I23*4+200</f>
        <v>1200</v>
      </c>
      <c r="J28" s="3">
        <f>J23*4+180</f>
        <v>1300</v>
      </c>
      <c r="K28" s="3">
        <f>K23*4+200</f>
        <v>1400</v>
      </c>
      <c r="L28" s="3">
        <f>L23*4+180</f>
        <v>1500</v>
      </c>
    </row>
    <row r="29" spans="1:12" ht="24.75" customHeight="1">
      <c r="A29" s="39" t="s">
        <v>71</v>
      </c>
      <c r="B29" s="3" t="s">
        <v>65</v>
      </c>
      <c r="C29" s="62">
        <f>C26*4+C23*4+130</f>
        <v>1250</v>
      </c>
      <c r="D29" s="63"/>
      <c r="E29" s="3">
        <f>E26*4+E23*4+170</f>
        <v>1450</v>
      </c>
      <c r="F29" s="3">
        <f>F26*4+F23*4+80</f>
        <v>1600</v>
      </c>
      <c r="G29" s="3">
        <f>G26*4+G23*4+120</f>
        <v>1800</v>
      </c>
      <c r="H29" s="3">
        <f>H26*4+H23*4+120</f>
        <v>2000</v>
      </c>
      <c r="I29" s="3">
        <f>I26*4+I23*4+160</f>
        <v>2200</v>
      </c>
      <c r="J29" s="3">
        <f>J26*4+J23*4+160</f>
        <v>2400</v>
      </c>
      <c r="K29" s="3">
        <f>K26*4+K23*4+200</f>
        <v>2600</v>
      </c>
      <c r="L29" s="3">
        <f>L26*4+L23*4+160</f>
        <v>2800</v>
      </c>
    </row>
    <row r="30" spans="1:12" ht="24.75" customHeight="1">
      <c r="A30" s="29" t="s">
        <v>15</v>
      </c>
      <c r="B30" s="4" t="s">
        <v>65</v>
      </c>
      <c r="C30" s="64">
        <v>1750</v>
      </c>
      <c r="D30" s="65"/>
      <c r="E30" s="16">
        <v>2000</v>
      </c>
      <c r="F30" s="16">
        <v>2300</v>
      </c>
      <c r="G30" s="16">
        <v>2600</v>
      </c>
      <c r="H30" s="16">
        <v>3000</v>
      </c>
      <c r="I30" s="16">
        <v>3300</v>
      </c>
      <c r="J30" s="16">
        <v>3600</v>
      </c>
      <c r="K30" s="16">
        <v>3900</v>
      </c>
      <c r="L30" s="17">
        <v>4200</v>
      </c>
    </row>
    <row r="31" spans="1:12" ht="24.75" customHeight="1">
      <c r="A31" s="34" t="s">
        <v>16</v>
      </c>
      <c r="B31" s="35" t="s">
        <v>65</v>
      </c>
      <c r="C31" s="66">
        <v>2000</v>
      </c>
      <c r="D31" s="67"/>
      <c r="E31" s="37">
        <v>2300</v>
      </c>
      <c r="F31" s="60">
        <v>2600</v>
      </c>
      <c r="G31" s="35">
        <v>3000</v>
      </c>
      <c r="H31" s="35">
        <v>3300</v>
      </c>
      <c r="I31" s="35">
        <v>3600</v>
      </c>
      <c r="J31" s="35">
        <v>3900</v>
      </c>
      <c r="K31" s="35">
        <v>4200</v>
      </c>
      <c r="L31" s="38">
        <v>4500</v>
      </c>
    </row>
    <row r="32" spans="1:12" ht="2.25" customHeight="1">
      <c r="A32" s="12"/>
      <c r="B32" s="22"/>
      <c r="C32" s="24"/>
      <c r="D32" s="23"/>
      <c r="E32" s="23"/>
      <c r="F32" s="13"/>
      <c r="G32" s="13"/>
      <c r="H32" s="13"/>
      <c r="I32" s="13"/>
      <c r="J32" s="13"/>
      <c r="K32" s="13"/>
      <c r="L32" s="14"/>
    </row>
    <row r="33" spans="1:12" ht="24.75" customHeight="1" thickBot="1">
      <c r="A33" s="41" t="s">
        <v>66</v>
      </c>
      <c r="B33" s="8" t="s">
        <v>17</v>
      </c>
      <c r="C33" s="68">
        <v>1000</v>
      </c>
      <c r="D33" s="69"/>
      <c r="E33" s="8">
        <v>1200</v>
      </c>
      <c r="F33" s="8">
        <v>1400</v>
      </c>
      <c r="G33" s="8">
        <v>1600</v>
      </c>
      <c r="H33" s="8">
        <v>1800</v>
      </c>
      <c r="I33" s="8">
        <v>2000</v>
      </c>
      <c r="J33" s="8">
        <v>2200</v>
      </c>
      <c r="K33" s="8">
        <v>2400</v>
      </c>
      <c r="L33" s="20">
        <v>2600</v>
      </c>
    </row>
    <row r="34" spans="1:1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43" t="s">
        <v>72</v>
      </c>
      <c r="I36" s="2"/>
      <c r="J36" s="2"/>
      <c r="K36" s="2"/>
    </row>
    <row r="38" spans="1:11" ht="12.75">
      <c r="A38" s="30" t="s">
        <v>90</v>
      </c>
      <c r="I38" s="2"/>
      <c r="J38" s="2"/>
      <c r="K38" s="2"/>
    </row>
    <row r="39" spans="1:11" ht="12.75">
      <c r="A39" s="42" t="s">
        <v>89</v>
      </c>
      <c r="I39" s="2"/>
      <c r="J39" s="2"/>
      <c r="K39" s="2"/>
    </row>
    <row r="40" spans="9:11" ht="12.75">
      <c r="I40" s="2"/>
      <c r="J40" s="2"/>
      <c r="K40" s="2"/>
    </row>
    <row r="41" spans="1:11" ht="12.75">
      <c r="A41" s="30" t="s">
        <v>92</v>
      </c>
      <c r="I41" s="2"/>
      <c r="J41" s="2"/>
      <c r="K41" s="2"/>
    </row>
    <row r="42" spans="1:11" ht="12.75">
      <c r="A42" s="42" t="s">
        <v>91</v>
      </c>
      <c r="D42" s="42"/>
      <c r="E42" s="42"/>
      <c r="G42" s="2"/>
      <c r="H42" s="2"/>
      <c r="I42" s="2"/>
      <c r="J42" s="2"/>
      <c r="K42" s="2"/>
    </row>
    <row r="43" spans="1:4" ht="12.75">
      <c r="A43" s="2"/>
      <c r="B43" s="2"/>
      <c r="C43" s="2"/>
      <c r="D43" s="2"/>
    </row>
    <row r="44" spans="1:8" ht="12.75">
      <c r="A44" s="30" t="s">
        <v>73</v>
      </c>
      <c r="B44" s="2"/>
      <c r="C44" s="2"/>
      <c r="D44" s="2"/>
      <c r="E44" s="2"/>
      <c r="F44" s="2"/>
      <c r="G44" s="2"/>
      <c r="H44" s="2"/>
    </row>
    <row r="45" spans="1:8" ht="12.75">
      <c r="A45" s="30"/>
      <c r="B45" s="2"/>
      <c r="C45" s="2"/>
      <c r="D45" s="2"/>
      <c r="E45" s="2"/>
      <c r="F45" s="2"/>
      <c r="G45" s="2"/>
      <c r="H45" s="2"/>
    </row>
    <row r="46" spans="1:8" ht="12.75">
      <c r="A46" s="2"/>
      <c r="B46" s="2"/>
      <c r="C46" s="2"/>
      <c r="D46" s="2"/>
      <c r="E46" s="2"/>
      <c r="F46" s="2"/>
      <c r="G46" s="2"/>
      <c r="H46" s="2"/>
    </row>
    <row r="47" spans="1:8" ht="12.75">
      <c r="A47" s="31" t="s">
        <v>98</v>
      </c>
      <c r="B47" s="2"/>
      <c r="C47" s="2"/>
      <c r="D47" s="2"/>
      <c r="E47" s="2"/>
      <c r="F47" s="2"/>
      <c r="G47" s="2"/>
      <c r="H47" s="2"/>
    </row>
    <row r="51" ht="12.75">
      <c r="A51" s="32" t="s">
        <v>75</v>
      </c>
    </row>
    <row r="53" ht="12.75">
      <c r="A53" s="42" t="s">
        <v>76</v>
      </c>
    </row>
    <row r="59" ht="12.75">
      <c r="A59" s="1" t="s">
        <v>24</v>
      </c>
    </row>
  </sheetData>
  <sheetProtection/>
  <mergeCells count="14">
    <mergeCell ref="A1:K1"/>
    <mergeCell ref="C18:D18"/>
    <mergeCell ref="C22:D22"/>
    <mergeCell ref="C23:D23"/>
    <mergeCell ref="A21:L21"/>
    <mergeCell ref="A6:L6"/>
    <mergeCell ref="C29:D29"/>
    <mergeCell ref="C30:D30"/>
    <mergeCell ref="C31:D31"/>
    <mergeCell ref="C33:D33"/>
    <mergeCell ref="C24:D24"/>
    <mergeCell ref="C25:D25"/>
    <mergeCell ref="C26:D26"/>
    <mergeCell ref="C28:D28"/>
  </mergeCells>
  <printOptions/>
  <pageMargins left="0.3937007874015748" right="0.3937007874015748" top="0.3937007874015748" bottom="0.3937007874015748" header="0.5118110236220472" footer="0.5118110236220472"/>
  <pageSetup fitToHeight="0" fitToWidth="1" horizontalDpi="600" verticalDpi="600" orientation="portrait" paperSize="9" scale="77" r:id="rId1"/>
  <ignoredErrors>
    <ignoredError sqref="K13:K14 I28:J28 K28:K29 F2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8"/>
  <sheetViews>
    <sheetView zoomScalePageLayoutView="0" workbookViewId="0" topLeftCell="A1">
      <selection activeCell="P17" sqref="P17"/>
    </sheetView>
  </sheetViews>
  <sheetFormatPr defaultColWidth="9.140625" defaultRowHeight="12.75"/>
  <cols>
    <col min="1" max="1" width="25.00390625" style="0" customWidth="1"/>
    <col min="2" max="2" width="10.00390625" style="0" customWidth="1"/>
  </cols>
  <sheetData>
    <row r="1" spans="1:11" ht="26.25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1" ht="12.7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5" customHeight="1">
      <c r="A3" s="1" t="s">
        <v>97</v>
      </c>
      <c r="G3" s="19" t="s">
        <v>55</v>
      </c>
      <c r="K3" s="18"/>
    </row>
    <row r="4" ht="12.75" customHeight="1" thickBot="1"/>
    <row r="5" spans="1:11" ht="24.75" customHeight="1">
      <c r="A5" s="114" t="s">
        <v>64</v>
      </c>
      <c r="B5" s="115"/>
      <c r="C5" s="115"/>
      <c r="D5" s="115"/>
      <c r="E5" s="115"/>
      <c r="F5" s="115"/>
      <c r="G5" s="115"/>
      <c r="H5" s="115"/>
      <c r="I5" s="115"/>
      <c r="J5" s="115"/>
      <c r="K5" s="116"/>
    </row>
    <row r="6" spans="1:11" ht="24.75" customHeight="1">
      <c r="A6" s="119" t="s">
        <v>58</v>
      </c>
      <c r="B6" s="120"/>
      <c r="C6" s="3" t="s">
        <v>27</v>
      </c>
      <c r="D6" s="93">
        <v>15</v>
      </c>
      <c r="E6" s="93"/>
      <c r="F6" s="93"/>
      <c r="G6" s="93" t="s">
        <v>26</v>
      </c>
      <c r="H6" s="93"/>
      <c r="I6" s="93">
        <v>50</v>
      </c>
      <c r="J6" s="93"/>
      <c r="K6" s="94"/>
    </row>
    <row r="7" spans="1:11" ht="24.75" customHeight="1">
      <c r="A7" s="84" t="s">
        <v>88</v>
      </c>
      <c r="B7" s="85"/>
      <c r="C7" s="3" t="s">
        <v>27</v>
      </c>
      <c r="D7" s="86">
        <v>25</v>
      </c>
      <c r="E7" s="87"/>
      <c r="F7" s="88"/>
      <c r="G7" s="62" t="s">
        <v>26</v>
      </c>
      <c r="H7" s="63"/>
      <c r="I7" s="62">
        <f aca="true" t="shared" si="0" ref="I7:I17">D7*4</f>
        <v>100</v>
      </c>
      <c r="J7" s="89"/>
      <c r="K7" s="90"/>
    </row>
    <row r="8" spans="1:11" ht="24.75" customHeight="1">
      <c r="A8" s="119" t="s">
        <v>22</v>
      </c>
      <c r="B8" s="120"/>
      <c r="C8" s="3" t="s">
        <v>27</v>
      </c>
      <c r="D8" s="92">
        <v>25</v>
      </c>
      <c r="E8" s="92"/>
      <c r="F8" s="92"/>
      <c r="G8" s="93" t="s">
        <v>26</v>
      </c>
      <c r="H8" s="93"/>
      <c r="I8" s="93">
        <f t="shared" si="0"/>
        <v>100</v>
      </c>
      <c r="J8" s="93"/>
      <c r="K8" s="94"/>
    </row>
    <row r="9" spans="1:11" ht="24.75" customHeight="1">
      <c r="A9" s="119" t="s">
        <v>21</v>
      </c>
      <c r="B9" s="120"/>
      <c r="C9" s="3" t="s">
        <v>27</v>
      </c>
      <c r="D9" s="92">
        <v>25</v>
      </c>
      <c r="E9" s="93"/>
      <c r="F9" s="93"/>
      <c r="G9" s="93" t="s">
        <v>26</v>
      </c>
      <c r="H9" s="93"/>
      <c r="I9" s="93">
        <f t="shared" si="0"/>
        <v>100</v>
      </c>
      <c r="J9" s="93"/>
      <c r="K9" s="94"/>
    </row>
    <row r="10" spans="1:11" ht="24.75" customHeight="1">
      <c r="A10" s="91" t="s">
        <v>78</v>
      </c>
      <c r="B10" s="95"/>
      <c r="C10" s="3" t="s">
        <v>27</v>
      </c>
      <c r="D10" s="86">
        <v>50</v>
      </c>
      <c r="E10" s="87"/>
      <c r="F10" s="88"/>
      <c r="G10" s="62" t="s">
        <v>26</v>
      </c>
      <c r="H10" s="63"/>
      <c r="I10" s="62">
        <f t="shared" si="0"/>
        <v>200</v>
      </c>
      <c r="J10" s="89"/>
      <c r="K10" s="90"/>
    </row>
    <row r="11" spans="1:11" ht="24.75" customHeight="1">
      <c r="A11" s="91" t="s">
        <v>20</v>
      </c>
      <c r="B11" s="85"/>
      <c r="C11" s="3" t="s">
        <v>27</v>
      </c>
      <c r="D11" s="92">
        <v>50</v>
      </c>
      <c r="E11" s="92"/>
      <c r="F11" s="92"/>
      <c r="G11" s="93" t="s">
        <v>26</v>
      </c>
      <c r="H11" s="93"/>
      <c r="I11" s="93">
        <f t="shared" si="0"/>
        <v>200</v>
      </c>
      <c r="J11" s="93"/>
      <c r="K11" s="94"/>
    </row>
    <row r="12" spans="1:11" ht="24.75" customHeight="1">
      <c r="A12" s="119" t="s">
        <v>37</v>
      </c>
      <c r="B12" s="120"/>
      <c r="C12" s="3" t="s">
        <v>27</v>
      </c>
      <c r="D12" s="92">
        <v>50</v>
      </c>
      <c r="E12" s="92"/>
      <c r="F12" s="92"/>
      <c r="G12" s="93" t="s">
        <v>26</v>
      </c>
      <c r="H12" s="93"/>
      <c r="I12" s="93">
        <f t="shared" si="0"/>
        <v>200</v>
      </c>
      <c r="J12" s="93"/>
      <c r="K12" s="94"/>
    </row>
    <row r="13" spans="1:11" ht="24.75" customHeight="1">
      <c r="A13" s="119" t="s">
        <v>29</v>
      </c>
      <c r="B13" s="120"/>
      <c r="C13" s="3" t="s">
        <v>27</v>
      </c>
      <c r="D13" s="92">
        <v>50</v>
      </c>
      <c r="E13" s="92"/>
      <c r="F13" s="92"/>
      <c r="G13" s="93" t="s">
        <v>26</v>
      </c>
      <c r="H13" s="93"/>
      <c r="I13" s="93">
        <f t="shared" si="0"/>
        <v>200</v>
      </c>
      <c r="J13" s="93"/>
      <c r="K13" s="94"/>
    </row>
    <row r="14" spans="1:14" ht="24.75" customHeight="1">
      <c r="A14" s="119" t="s">
        <v>28</v>
      </c>
      <c r="B14" s="120"/>
      <c r="C14" s="3" t="s">
        <v>27</v>
      </c>
      <c r="D14" s="92">
        <v>70</v>
      </c>
      <c r="E14" s="92"/>
      <c r="F14" s="92"/>
      <c r="G14" s="93" t="s">
        <v>26</v>
      </c>
      <c r="H14" s="93"/>
      <c r="I14" s="93">
        <f t="shared" si="0"/>
        <v>280</v>
      </c>
      <c r="J14" s="93"/>
      <c r="K14" s="94"/>
      <c r="M14" s="57"/>
      <c r="N14" s="57"/>
    </row>
    <row r="15" spans="1:14" ht="24.75" customHeight="1">
      <c r="A15" s="119" t="s">
        <v>93</v>
      </c>
      <c r="B15" s="120"/>
      <c r="C15" s="3" t="s">
        <v>27</v>
      </c>
      <c r="D15" s="92">
        <v>100</v>
      </c>
      <c r="E15" s="92"/>
      <c r="F15" s="92"/>
      <c r="G15" s="93" t="s">
        <v>26</v>
      </c>
      <c r="H15" s="93"/>
      <c r="I15" s="93">
        <f t="shared" si="0"/>
        <v>400</v>
      </c>
      <c r="J15" s="93"/>
      <c r="K15" s="94"/>
      <c r="M15" s="136"/>
      <c r="N15" s="137"/>
    </row>
    <row r="16" spans="1:14" ht="24.75" customHeight="1">
      <c r="A16" s="119" t="s">
        <v>30</v>
      </c>
      <c r="B16" s="120"/>
      <c r="C16" s="3" t="s">
        <v>27</v>
      </c>
      <c r="D16" s="92">
        <v>100</v>
      </c>
      <c r="E16" s="92"/>
      <c r="F16" s="92"/>
      <c r="G16" s="93" t="s">
        <v>26</v>
      </c>
      <c r="H16" s="93"/>
      <c r="I16" s="93">
        <f t="shared" si="0"/>
        <v>400</v>
      </c>
      <c r="J16" s="93"/>
      <c r="K16" s="94"/>
      <c r="M16" s="56"/>
      <c r="N16" s="21"/>
    </row>
    <row r="17" spans="1:14" ht="24.75" customHeight="1">
      <c r="A17" s="84" t="s">
        <v>51</v>
      </c>
      <c r="B17" s="85"/>
      <c r="C17" s="3" t="s">
        <v>27</v>
      </c>
      <c r="D17" s="92">
        <v>100</v>
      </c>
      <c r="E17" s="92"/>
      <c r="F17" s="92"/>
      <c r="G17" s="93" t="s">
        <v>26</v>
      </c>
      <c r="H17" s="93"/>
      <c r="I17" s="93">
        <f t="shared" si="0"/>
        <v>400</v>
      </c>
      <c r="J17" s="93"/>
      <c r="K17" s="94"/>
      <c r="M17" s="56"/>
      <c r="N17" s="21"/>
    </row>
    <row r="18" spans="1:11" ht="24.75" customHeight="1">
      <c r="A18" s="84" t="s">
        <v>62</v>
      </c>
      <c r="B18" s="85"/>
      <c r="C18" s="3" t="s">
        <v>63</v>
      </c>
      <c r="D18" s="132" t="s">
        <v>79</v>
      </c>
      <c r="E18" s="93"/>
      <c r="F18" s="93"/>
      <c r="G18" s="93"/>
      <c r="H18" s="93"/>
      <c r="I18" s="93"/>
      <c r="J18" s="93"/>
      <c r="K18" s="94"/>
    </row>
    <row r="19" spans="1:11" ht="24.75" customHeight="1">
      <c r="A19" s="119" t="s">
        <v>50</v>
      </c>
      <c r="B19" s="120"/>
      <c r="C19" s="3" t="s">
        <v>17</v>
      </c>
      <c r="D19" s="92">
        <v>100</v>
      </c>
      <c r="E19" s="93"/>
      <c r="F19" s="93"/>
      <c r="G19" s="93"/>
      <c r="H19" s="93"/>
      <c r="I19" s="93"/>
      <c r="J19" s="93"/>
      <c r="K19" s="94"/>
    </row>
    <row r="20" spans="1:11" ht="24.75" customHeight="1">
      <c r="A20" s="119" t="s">
        <v>32</v>
      </c>
      <c r="B20" s="120"/>
      <c r="C20" s="3" t="s">
        <v>17</v>
      </c>
      <c r="D20" s="92">
        <v>150</v>
      </c>
      <c r="E20" s="93"/>
      <c r="F20" s="93"/>
      <c r="G20" s="93"/>
      <c r="H20" s="93"/>
      <c r="I20" s="93"/>
      <c r="J20" s="93"/>
      <c r="K20" s="94"/>
    </row>
    <row r="21" spans="1:11" ht="24.75" customHeight="1">
      <c r="A21" s="119" t="s">
        <v>36</v>
      </c>
      <c r="B21" s="120"/>
      <c r="C21" s="3" t="s">
        <v>17</v>
      </c>
      <c r="D21" s="93">
        <v>300</v>
      </c>
      <c r="E21" s="93"/>
      <c r="F21" s="93"/>
      <c r="G21" s="93"/>
      <c r="H21" s="93"/>
      <c r="I21" s="93"/>
      <c r="J21" s="93"/>
      <c r="K21" s="94"/>
    </row>
    <row r="22" spans="1:11" ht="24.75" customHeight="1">
      <c r="A22" s="119" t="s">
        <v>31</v>
      </c>
      <c r="B22" s="120"/>
      <c r="C22" s="3" t="s">
        <v>17</v>
      </c>
      <c r="D22" s="132" t="s">
        <v>61</v>
      </c>
      <c r="E22" s="93"/>
      <c r="F22" s="93"/>
      <c r="G22" s="93"/>
      <c r="H22" s="93"/>
      <c r="I22" s="93"/>
      <c r="J22" s="93"/>
      <c r="K22" s="94"/>
    </row>
    <row r="23" spans="1:11" ht="24.75" customHeight="1">
      <c r="A23" s="133" t="s">
        <v>96</v>
      </c>
      <c r="B23" s="120"/>
      <c r="C23" s="3" t="s">
        <v>63</v>
      </c>
      <c r="D23" s="134">
        <v>150</v>
      </c>
      <c r="E23" s="134"/>
      <c r="F23" s="134"/>
      <c r="G23" s="134"/>
      <c r="H23" s="134"/>
      <c r="I23" s="134"/>
      <c r="J23" s="134"/>
      <c r="K23" s="135"/>
    </row>
    <row r="24" spans="1:11" ht="24.75" customHeight="1">
      <c r="A24" s="133" t="s">
        <v>95</v>
      </c>
      <c r="B24" s="120"/>
      <c r="C24" s="58" t="s">
        <v>63</v>
      </c>
      <c r="D24" s="134">
        <v>250</v>
      </c>
      <c r="E24" s="134"/>
      <c r="F24" s="134"/>
      <c r="G24" s="134"/>
      <c r="H24" s="134"/>
      <c r="I24" s="134"/>
      <c r="J24" s="134"/>
      <c r="K24" s="135"/>
    </row>
    <row r="25" spans="1:11" ht="24.75" customHeight="1">
      <c r="A25" s="84" t="s">
        <v>47</v>
      </c>
      <c r="B25" s="85"/>
      <c r="C25" s="3" t="s">
        <v>44</v>
      </c>
      <c r="D25" s="62" t="s">
        <v>45</v>
      </c>
      <c r="E25" s="89"/>
      <c r="F25" s="89"/>
      <c r="G25" s="89"/>
      <c r="H25" s="89"/>
      <c r="I25" s="89"/>
      <c r="J25" s="89"/>
      <c r="K25" s="90"/>
    </row>
    <row r="26" spans="1:11" ht="24.75" customHeight="1">
      <c r="A26" s="84" t="s">
        <v>48</v>
      </c>
      <c r="B26" s="85"/>
      <c r="C26" s="3" t="s">
        <v>44</v>
      </c>
      <c r="D26" s="62">
        <v>500</v>
      </c>
      <c r="E26" s="89"/>
      <c r="F26" s="89"/>
      <c r="G26" s="89"/>
      <c r="H26" s="89"/>
      <c r="I26" s="89"/>
      <c r="J26" s="89"/>
      <c r="K26" s="90"/>
    </row>
    <row r="27" spans="1:11" ht="24.75" customHeight="1">
      <c r="A27" s="84" t="s">
        <v>56</v>
      </c>
      <c r="B27" s="85"/>
      <c r="C27" s="3" t="s">
        <v>57</v>
      </c>
      <c r="D27" s="62">
        <v>600</v>
      </c>
      <c r="E27" s="89"/>
      <c r="F27" s="89"/>
      <c r="G27" s="89"/>
      <c r="H27" s="89"/>
      <c r="I27" s="89"/>
      <c r="J27" s="89"/>
      <c r="K27" s="90"/>
    </row>
    <row r="28" spans="1:11" ht="24.75" customHeight="1">
      <c r="A28" s="84" t="s">
        <v>74</v>
      </c>
      <c r="B28" s="85"/>
      <c r="C28" s="3" t="s">
        <v>63</v>
      </c>
      <c r="D28" s="62">
        <v>1000</v>
      </c>
      <c r="E28" s="89"/>
      <c r="F28" s="89"/>
      <c r="G28" s="89"/>
      <c r="H28" s="89"/>
      <c r="I28" s="89"/>
      <c r="J28" s="89"/>
      <c r="K28" s="90"/>
    </row>
    <row r="29" spans="1:11" ht="24.75" customHeight="1">
      <c r="A29" s="126" t="s">
        <v>38</v>
      </c>
      <c r="B29" s="127"/>
      <c r="C29" s="3" t="s">
        <v>43</v>
      </c>
      <c r="D29" s="128">
        <v>200</v>
      </c>
      <c r="E29" s="128"/>
      <c r="F29" s="128"/>
      <c r="G29" s="128"/>
      <c r="H29" s="128"/>
      <c r="I29" s="128"/>
      <c r="J29" s="128"/>
      <c r="K29" s="129"/>
    </row>
    <row r="30" spans="1:11" ht="24.75" customHeight="1">
      <c r="A30" s="130" t="s">
        <v>46</v>
      </c>
      <c r="B30" s="131"/>
      <c r="C30" s="3" t="s">
        <v>42</v>
      </c>
      <c r="D30" s="128">
        <v>200</v>
      </c>
      <c r="E30" s="128"/>
      <c r="F30" s="128"/>
      <c r="G30" s="128"/>
      <c r="H30" s="128"/>
      <c r="I30" s="128"/>
      <c r="J30" s="128"/>
      <c r="K30" s="129"/>
    </row>
    <row r="31" spans="1:11" ht="24.75" customHeight="1">
      <c r="A31" s="119" t="s">
        <v>41</v>
      </c>
      <c r="B31" s="120"/>
      <c r="C31" s="3" t="s">
        <v>33</v>
      </c>
      <c r="D31" s="92">
        <v>1000</v>
      </c>
      <c r="E31" s="92"/>
      <c r="F31" s="92"/>
      <c r="G31" s="92"/>
      <c r="H31" s="92"/>
      <c r="I31" s="92"/>
      <c r="J31" s="92"/>
      <c r="K31" s="121"/>
    </row>
    <row r="32" spans="1:11" ht="24.75" customHeight="1">
      <c r="A32" s="119" t="s">
        <v>40</v>
      </c>
      <c r="B32" s="120"/>
      <c r="C32" s="3" t="s">
        <v>33</v>
      </c>
      <c r="D32" s="92">
        <v>1200</v>
      </c>
      <c r="E32" s="92"/>
      <c r="F32" s="92"/>
      <c r="G32" s="92"/>
      <c r="H32" s="92"/>
      <c r="I32" s="92"/>
      <c r="J32" s="92"/>
      <c r="K32" s="121"/>
    </row>
    <row r="33" spans="1:11" ht="24.75" customHeight="1">
      <c r="A33" s="119" t="s">
        <v>39</v>
      </c>
      <c r="B33" s="120"/>
      <c r="C33" s="3" t="s">
        <v>23</v>
      </c>
      <c r="D33" s="92">
        <v>50</v>
      </c>
      <c r="E33" s="93"/>
      <c r="F33" s="93"/>
      <c r="G33" s="93"/>
      <c r="H33" s="93"/>
      <c r="I33" s="93"/>
      <c r="J33" s="93"/>
      <c r="K33" s="94"/>
    </row>
    <row r="34" spans="1:11" ht="24.75" customHeight="1" thickBot="1">
      <c r="A34" s="122" t="s">
        <v>18</v>
      </c>
      <c r="B34" s="123"/>
      <c r="C34" s="8" t="s">
        <v>25</v>
      </c>
      <c r="D34" s="124">
        <v>100</v>
      </c>
      <c r="E34" s="124"/>
      <c r="F34" s="124"/>
      <c r="G34" s="124"/>
      <c r="H34" s="124"/>
      <c r="I34" s="124"/>
      <c r="J34" s="124"/>
      <c r="K34" s="125"/>
    </row>
    <row r="35" spans="1:11" ht="24.75" customHeight="1">
      <c r="A35" s="102" t="s">
        <v>94</v>
      </c>
      <c r="B35" s="103"/>
      <c r="C35" s="104"/>
      <c r="D35" s="108">
        <v>100</v>
      </c>
      <c r="E35" s="109"/>
      <c r="F35" s="109"/>
      <c r="G35" s="109"/>
      <c r="H35" s="109"/>
      <c r="I35" s="109"/>
      <c r="J35" s="109"/>
      <c r="K35" s="110"/>
    </row>
    <row r="36" spans="1:11" ht="24.75" customHeight="1" thickBot="1">
      <c r="A36" s="105"/>
      <c r="B36" s="106"/>
      <c r="C36" s="107"/>
      <c r="D36" s="111"/>
      <c r="E36" s="112"/>
      <c r="F36" s="112"/>
      <c r="G36" s="112"/>
      <c r="H36" s="112"/>
      <c r="I36" s="112"/>
      <c r="J36" s="112"/>
      <c r="K36" s="113"/>
    </row>
    <row r="38" ht="12.75">
      <c r="A38" s="1" t="s">
        <v>60</v>
      </c>
    </row>
    <row r="39" ht="12.75">
      <c r="A39" s="1"/>
    </row>
    <row r="40" ht="12.75">
      <c r="A40" s="1" t="s">
        <v>59</v>
      </c>
    </row>
    <row r="44" ht="24.75" customHeight="1">
      <c r="A44" s="51" t="s">
        <v>24</v>
      </c>
    </row>
    <row r="45" ht="24.75" customHeight="1"/>
    <row r="46" ht="24.75" customHeight="1"/>
    <row r="47" ht="26.25" customHeight="1"/>
    <row r="49" ht="12.75">
      <c r="A49" s="1"/>
    </row>
    <row r="54" ht="13.5" thickBot="1"/>
    <row r="55" spans="1:11" ht="18.75">
      <c r="A55" s="114" t="s">
        <v>20</v>
      </c>
      <c r="B55" s="115"/>
      <c r="C55" s="115"/>
      <c r="D55" s="115"/>
      <c r="E55" s="115"/>
      <c r="F55" s="115"/>
      <c r="G55" s="115"/>
      <c r="H55" s="115"/>
      <c r="I55" s="115"/>
      <c r="J55" s="115"/>
      <c r="K55" s="116"/>
    </row>
    <row r="56" spans="1:11" ht="12.75">
      <c r="A56" s="117" t="s">
        <v>52</v>
      </c>
      <c r="B56" s="118"/>
      <c r="C56" s="3" t="s">
        <v>19</v>
      </c>
      <c r="D56" s="93">
        <v>100</v>
      </c>
      <c r="E56" s="93"/>
      <c r="F56" s="93"/>
      <c r="G56" s="93" t="s">
        <v>25</v>
      </c>
      <c r="H56" s="93"/>
      <c r="I56" s="93">
        <f>D56*4</f>
        <v>400</v>
      </c>
      <c r="J56" s="93"/>
      <c r="K56" s="94"/>
    </row>
    <row r="57" spans="1:11" ht="12.75">
      <c r="A57" s="96" t="s">
        <v>53</v>
      </c>
      <c r="B57" s="97"/>
      <c r="C57" s="3" t="s">
        <v>19</v>
      </c>
      <c r="D57" s="93">
        <v>150</v>
      </c>
      <c r="E57" s="93"/>
      <c r="F57" s="93"/>
      <c r="G57" s="93" t="s">
        <v>25</v>
      </c>
      <c r="H57" s="93"/>
      <c r="I57" s="93">
        <f>D57*4</f>
        <v>600</v>
      </c>
      <c r="J57" s="93"/>
      <c r="K57" s="94"/>
    </row>
    <row r="58" spans="1:11" ht="13.5" thickBot="1">
      <c r="A58" s="98" t="s">
        <v>54</v>
      </c>
      <c r="B58" s="99"/>
      <c r="C58" s="8" t="s">
        <v>19</v>
      </c>
      <c r="D58" s="100">
        <v>200</v>
      </c>
      <c r="E58" s="100"/>
      <c r="F58" s="100"/>
      <c r="G58" s="100" t="s">
        <v>25</v>
      </c>
      <c r="H58" s="100"/>
      <c r="I58" s="100">
        <f>D58*4</f>
        <v>800</v>
      </c>
      <c r="J58" s="100"/>
      <c r="K58" s="101"/>
    </row>
  </sheetData>
  <sheetProtection/>
  <mergeCells count="100">
    <mergeCell ref="M15:N15"/>
    <mergeCell ref="A1:K1"/>
    <mergeCell ref="A5:K5"/>
    <mergeCell ref="A6:B6"/>
    <mergeCell ref="D6:F6"/>
    <mergeCell ref="G6:H6"/>
    <mergeCell ref="I6:K6"/>
    <mergeCell ref="A12:B12"/>
    <mergeCell ref="D12:F12"/>
    <mergeCell ref="G12:H12"/>
    <mergeCell ref="A16:B16"/>
    <mergeCell ref="D16:F16"/>
    <mergeCell ref="G16:H16"/>
    <mergeCell ref="I16:K16"/>
    <mergeCell ref="A13:B13"/>
    <mergeCell ref="D13:F13"/>
    <mergeCell ref="G13:H13"/>
    <mergeCell ref="I13:K13"/>
    <mergeCell ref="A14:B14"/>
    <mergeCell ref="D14:F14"/>
    <mergeCell ref="A9:B9"/>
    <mergeCell ref="D9:F9"/>
    <mergeCell ref="G9:H9"/>
    <mergeCell ref="I9:K9"/>
    <mergeCell ref="I12:K12"/>
    <mergeCell ref="G10:H10"/>
    <mergeCell ref="I10:K10"/>
    <mergeCell ref="A18:B18"/>
    <mergeCell ref="D18:K18"/>
    <mergeCell ref="A8:B8"/>
    <mergeCell ref="D8:F8"/>
    <mergeCell ref="G8:H8"/>
    <mergeCell ref="I8:K8"/>
    <mergeCell ref="A17:B17"/>
    <mergeCell ref="D17:F17"/>
    <mergeCell ref="G14:H14"/>
    <mergeCell ref="I14:K14"/>
    <mergeCell ref="A19:B19"/>
    <mergeCell ref="D19:K19"/>
    <mergeCell ref="A20:B20"/>
    <mergeCell ref="D20:K20"/>
    <mergeCell ref="A15:B15"/>
    <mergeCell ref="D15:F15"/>
    <mergeCell ref="G15:H15"/>
    <mergeCell ref="I15:K15"/>
    <mergeCell ref="G17:H17"/>
    <mergeCell ref="I17:K17"/>
    <mergeCell ref="A21:B21"/>
    <mergeCell ref="D21:K21"/>
    <mergeCell ref="A22:B22"/>
    <mergeCell ref="D22:K22"/>
    <mergeCell ref="A25:B25"/>
    <mergeCell ref="D25:K25"/>
    <mergeCell ref="A23:B23"/>
    <mergeCell ref="D23:K23"/>
    <mergeCell ref="A24:B24"/>
    <mergeCell ref="D24:K24"/>
    <mergeCell ref="A26:B26"/>
    <mergeCell ref="D26:K26"/>
    <mergeCell ref="A27:B27"/>
    <mergeCell ref="D27:K27"/>
    <mergeCell ref="A28:B28"/>
    <mergeCell ref="D28:K28"/>
    <mergeCell ref="A29:B29"/>
    <mergeCell ref="D29:K29"/>
    <mergeCell ref="A30:B30"/>
    <mergeCell ref="D30:K30"/>
    <mergeCell ref="A31:B31"/>
    <mergeCell ref="D31:K31"/>
    <mergeCell ref="A32:B32"/>
    <mergeCell ref="D32:K32"/>
    <mergeCell ref="A33:B33"/>
    <mergeCell ref="D33:K33"/>
    <mergeCell ref="A34:B34"/>
    <mergeCell ref="D34:K34"/>
    <mergeCell ref="A35:C36"/>
    <mergeCell ref="D35:K36"/>
    <mergeCell ref="A55:K55"/>
    <mergeCell ref="A56:B56"/>
    <mergeCell ref="D56:F56"/>
    <mergeCell ref="G56:H56"/>
    <mergeCell ref="I56:K56"/>
    <mergeCell ref="A57:B57"/>
    <mergeCell ref="D57:F57"/>
    <mergeCell ref="G57:H57"/>
    <mergeCell ref="I57:K57"/>
    <mergeCell ref="A58:B58"/>
    <mergeCell ref="D58:F58"/>
    <mergeCell ref="G58:H58"/>
    <mergeCell ref="I58:K58"/>
    <mergeCell ref="A7:B7"/>
    <mergeCell ref="G7:H7"/>
    <mergeCell ref="D7:F7"/>
    <mergeCell ref="I7:K7"/>
    <mergeCell ref="A11:B11"/>
    <mergeCell ref="D11:F11"/>
    <mergeCell ref="G11:H11"/>
    <mergeCell ref="I11:K11"/>
    <mergeCell ref="A10:B10"/>
    <mergeCell ref="D10:F10"/>
  </mergeCells>
  <printOptions/>
  <pageMargins left="0.7" right="0.7" top="0.75" bottom="0.75" header="0.3" footer="0.3"/>
  <pageSetup fitToHeight="0" fitToWidth="1"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33"/>
  <sheetViews>
    <sheetView tabSelected="1" view="pageBreakPreview" zoomScale="90" zoomScaleSheetLayoutView="90" workbookViewId="0" topLeftCell="A1">
      <selection activeCell="N31" sqref="N31"/>
    </sheetView>
  </sheetViews>
  <sheetFormatPr defaultColWidth="9.140625" defaultRowHeight="12.75"/>
  <cols>
    <col min="2" max="2" width="28.57421875" style="0" customWidth="1"/>
    <col min="3" max="3" width="10.00390625" style="0" customWidth="1"/>
  </cols>
  <sheetData>
    <row r="1" spans="2:12" ht="26.25">
      <c r="B1" s="138" t="s">
        <v>0</v>
      </c>
      <c r="C1" s="76"/>
      <c r="D1" s="76"/>
      <c r="E1" s="76"/>
      <c r="F1" s="76"/>
      <c r="G1" s="76"/>
      <c r="H1" s="76"/>
      <c r="I1" s="76"/>
      <c r="J1" s="76"/>
      <c r="K1" s="76"/>
      <c r="L1" s="76"/>
    </row>
    <row r="3" spans="2:10" ht="12.75">
      <c r="B3" s="30" t="s">
        <v>120</v>
      </c>
      <c r="J3" s="1" t="s">
        <v>55</v>
      </c>
    </row>
    <row r="4" ht="13.5" thickBot="1"/>
    <row r="5" spans="2:13" ht="19.5" customHeight="1" thickBot="1">
      <c r="B5" s="141" t="s">
        <v>101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3"/>
    </row>
    <row r="6" spans="2:13" ht="24.75" customHeight="1">
      <c r="B6" s="143" t="s">
        <v>2</v>
      </c>
      <c r="C6" s="144" t="s">
        <v>3</v>
      </c>
      <c r="D6" s="145" t="s">
        <v>4</v>
      </c>
      <c r="E6" s="145" t="s">
        <v>5</v>
      </c>
      <c r="F6" s="145" t="s">
        <v>6</v>
      </c>
      <c r="G6" s="145" t="s">
        <v>7</v>
      </c>
      <c r="H6" s="145" t="s">
        <v>8</v>
      </c>
      <c r="I6" s="145" t="s">
        <v>9</v>
      </c>
      <c r="J6" s="145" t="s">
        <v>10</v>
      </c>
      <c r="K6" s="145" t="s">
        <v>11</v>
      </c>
      <c r="L6" s="145" t="s">
        <v>12</v>
      </c>
      <c r="M6" s="146" t="s">
        <v>77</v>
      </c>
    </row>
    <row r="7" spans="2:13" ht="24.75" customHeight="1">
      <c r="B7" s="33" t="s">
        <v>80</v>
      </c>
      <c r="C7" s="3" t="s">
        <v>103</v>
      </c>
      <c r="D7" s="44">
        <v>500</v>
      </c>
      <c r="E7" s="44">
        <v>600</v>
      </c>
      <c r="F7" s="44">
        <v>800</v>
      </c>
      <c r="G7" s="44">
        <v>900</v>
      </c>
      <c r="H7" s="44">
        <v>1000</v>
      </c>
      <c r="I7" s="44"/>
      <c r="J7" s="44"/>
      <c r="K7" s="44"/>
      <c r="L7" s="44"/>
      <c r="M7" s="45"/>
    </row>
    <row r="8" spans="2:13" ht="24.75" customHeight="1" thickBot="1">
      <c r="B8" s="41" t="s">
        <v>102</v>
      </c>
      <c r="C8" s="8" t="s">
        <v>103</v>
      </c>
      <c r="D8" s="147">
        <v>600</v>
      </c>
      <c r="E8" s="147">
        <v>800</v>
      </c>
      <c r="F8" s="147">
        <v>1000</v>
      </c>
      <c r="G8" s="147">
        <v>1200</v>
      </c>
      <c r="H8" s="147">
        <v>1400</v>
      </c>
      <c r="I8" s="147">
        <v>1700</v>
      </c>
      <c r="J8" s="147">
        <v>2000</v>
      </c>
      <c r="K8" s="147">
        <v>2300</v>
      </c>
      <c r="L8" s="147">
        <v>2600</v>
      </c>
      <c r="M8" s="148">
        <v>3000</v>
      </c>
    </row>
    <row r="9" spans="2:12" ht="12.75" customHeight="1">
      <c r="B9" s="21"/>
      <c r="C9" s="5"/>
      <c r="D9" s="5"/>
      <c r="E9" s="5"/>
      <c r="F9" s="5"/>
      <c r="G9" s="5"/>
      <c r="H9" s="5"/>
      <c r="I9" s="5"/>
      <c r="J9" s="5"/>
      <c r="K9" s="5"/>
      <c r="L9" s="5"/>
    </row>
    <row r="10" spans="2:12" ht="13.5" customHeight="1">
      <c r="B10" s="51" t="s">
        <v>100</v>
      </c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2:12" ht="13.5" customHeight="1">
      <c r="B11" s="51" t="s">
        <v>113</v>
      </c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2:12" ht="13.5" customHeight="1" thickBot="1">
      <c r="B12" s="21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2:13" ht="18" customHeight="1" thickBot="1">
      <c r="B13" s="141" t="s">
        <v>111</v>
      </c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3"/>
    </row>
    <row r="14" spans="2:13" ht="24.75" customHeight="1">
      <c r="B14" s="46" t="s">
        <v>2</v>
      </c>
      <c r="C14" s="47" t="s">
        <v>3</v>
      </c>
      <c r="D14" s="149" t="s">
        <v>99</v>
      </c>
      <c r="E14" s="150"/>
      <c r="F14" s="151"/>
      <c r="G14" s="48" t="s">
        <v>7</v>
      </c>
      <c r="H14" s="48" t="s">
        <v>8</v>
      </c>
      <c r="I14" s="48" t="s">
        <v>9</v>
      </c>
      <c r="J14" s="48" t="s">
        <v>10</v>
      </c>
      <c r="K14" s="48" t="s">
        <v>11</v>
      </c>
      <c r="L14" s="48" t="s">
        <v>12</v>
      </c>
      <c r="M14" s="49" t="s">
        <v>77</v>
      </c>
    </row>
    <row r="15" spans="2:13" ht="24.75" customHeight="1">
      <c r="B15" s="33" t="s">
        <v>107</v>
      </c>
      <c r="C15" s="3" t="s">
        <v>104</v>
      </c>
      <c r="D15" s="79">
        <v>8000</v>
      </c>
      <c r="E15" s="152"/>
      <c r="F15" s="80"/>
      <c r="G15" s="44">
        <v>9200</v>
      </c>
      <c r="H15" s="44">
        <v>10800</v>
      </c>
      <c r="I15" s="44">
        <v>12000</v>
      </c>
      <c r="J15" s="44">
        <v>14000</v>
      </c>
      <c r="K15" s="44">
        <v>18000</v>
      </c>
      <c r="L15" s="44">
        <v>20000</v>
      </c>
      <c r="M15" s="45">
        <v>22000</v>
      </c>
    </row>
    <row r="16" spans="2:13" ht="24.75" customHeight="1">
      <c r="B16" s="33" t="s">
        <v>106</v>
      </c>
      <c r="C16" s="3" t="s">
        <v>104</v>
      </c>
      <c r="D16" s="79">
        <f>D15+3000</f>
        <v>11000</v>
      </c>
      <c r="E16" s="152"/>
      <c r="F16" s="80"/>
      <c r="G16" s="44">
        <f>G15+3000</f>
        <v>12200</v>
      </c>
      <c r="H16" s="44">
        <f>H15+3000</f>
        <v>13800</v>
      </c>
      <c r="I16" s="44">
        <f>I15+3000</f>
        <v>15000</v>
      </c>
      <c r="J16" s="44">
        <f>J15+4000</f>
        <v>18000</v>
      </c>
      <c r="K16" s="44">
        <f>K15+4000</f>
        <v>22000</v>
      </c>
      <c r="L16" s="44">
        <f>L15+4000</f>
        <v>24000</v>
      </c>
      <c r="M16" s="45">
        <f>M15+4000</f>
        <v>26000</v>
      </c>
    </row>
    <row r="17" spans="2:13" ht="24.75" customHeight="1">
      <c r="B17" s="33" t="s">
        <v>108</v>
      </c>
      <c r="C17" s="3" t="s">
        <v>103</v>
      </c>
      <c r="D17" s="70">
        <v>4500</v>
      </c>
      <c r="E17" s="153"/>
      <c r="F17" s="71"/>
      <c r="G17" s="10">
        <v>5100</v>
      </c>
      <c r="H17" s="10">
        <v>5900</v>
      </c>
      <c r="I17" s="10">
        <v>6500</v>
      </c>
      <c r="J17" s="10">
        <v>7500</v>
      </c>
      <c r="K17" s="10">
        <v>9500</v>
      </c>
      <c r="L17" s="10">
        <v>10500</v>
      </c>
      <c r="M17" s="11">
        <v>11500</v>
      </c>
    </row>
    <row r="18" spans="2:13" ht="2.25" customHeight="1">
      <c r="B18" s="154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8"/>
    </row>
    <row r="19" spans="2:13" ht="25.5" customHeight="1">
      <c r="B19" s="33" t="s">
        <v>105</v>
      </c>
      <c r="C19" s="3" t="s">
        <v>103</v>
      </c>
      <c r="D19" s="156">
        <v>3000</v>
      </c>
      <c r="E19" s="156"/>
      <c r="F19" s="156"/>
      <c r="G19" s="157">
        <v>4000</v>
      </c>
      <c r="H19" s="157">
        <v>4500</v>
      </c>
      <c r="I19" s="157">
        <v>5000</v>
      </c>
      <c r="J19" s="157">
        <v>5500</v>
      </c>
      <c r="K19" s="157">
        <v>6500</v>
      </c>
      <c r="L19" s="157">
        <v>7000</v>
      </c>
      <c r="M19" s="61">
        <v>7500</v>
      </c>
    </row>
    <row r="20" spans="2:13" ht="24.75" customHeight="1" thickBot="1">
      <c r="B20" s="41" t="s">
        <v>109</v>
      </c>
      <c r="C20" s="8" t="s">
        <v>104</v>
      </c>
      <c r="D20" s="159">
        <f>D15*2</f>
        <v>16000</v>
      </c>
      <c r="E20" s="159"/>
      <c r="F20" s="159"/>
      <c r="G20" s="160">
        <f>G15*2</f>
        <v>18400</v>
      </c>
      <c r="H20" s="160">
        <f aca="true" t="shared" si="0" ref="H20:M20">H15*2</f>
        <v>21600</v>
      </c>
      <c r="I20" s="160">
        <f t="shared" si="0"/>
        <v>24000</v>
      </c>
      <c r="J20" s="160">
        <f t="shared" si="0"/>
        <v>28000</v>
      </c>
      <c r="K20" s="160">
        <f t="shared" si="0"/>
        <v>36000</v>
      </c>
      <c r="L20" s="160">
        <f t="shared" si="0"/>
        <v>40000</v>
      </c>
      <c r="M20" s="161">
        <f t="shared" si="0"/>
        <v>44000</v>
      </c>
    </row>
    <row r="22" ht="12.75">
      <c r="B22" t="s">
        <v>112</v>
      </c>
    </row>
    <row r="23" ht="12.75">
      <c r="B23" s="142"/>
    </row>
    <row r="24" ht="12.75">
      <c r="B24" s="162" t="s">
        <v>110</v>
      </c>
    </row>
    <row r="25" ht="13.5" thickBot="1"/>
    <row r="26" spans="2:13" ht="19.5" customHeight="1">
      <c r="B26" s="163" t="s">
        <v>119</v>
      </c>
      <c r="C26" s="164"/>
      <c r="D26" s="164"/>
      <c r="E26" s="164"/>
      <c r="F26" s="164"/>
      <c r="G26" s="164"/>
      <c r="H26" s="164"/>
      <c r="I26" s="164"/>
      <c r="J26" s="164"/>
      <c r="K26" s="164"/>
      <c r="L26" s="164"/>
      <c r="M26" s="165"/>
    </row>
    <row r="27" spans="2:13" ht="25.5" customHeight="1">
      <c r="B27" s="166" t="s">
        <v>121</v>
      </c>
      <c r="C27" s="167" t="s">
        <v>115</v>
      </c>
      <c r="D27" s="169" t="s">
        <v>114</v>
      </c>
      <c r="E27" s="169"/>
      <c r="F27" s="169"/>
      <c r="G27" s="169"/>
      <c r="H27" s="169"/>
      <c r="I27" s="169"/>
      <c r="J27" s="169"/>
      <c r="K27" s="169"/>
      <c r="L27" s="169"/>
      <c r="M27" s="169"/>
    </row>
    <row r="28" spans="2:13" ht="25.5" customHeight="1">
      <c r="B28" s="166" t="s">
        <v>122</v>
      </c>
      <c r="C28" s="167" t="s">
        <v>116</v>
      </c>
      <c r="D28" s="169" t="s">
        <v>117</v>
      </c>
      <c r="E28" s="169"/>
      <c r="F28" s="169"/>
      <c r="G28" s="169"/>
      <c r="H28" s="169"/>
      <c r="I28" s="169"/>
      <c r="J28" s="169"/>
      <c r="K28" s="169"/>
      <c r="L28" s="169"/>
      <c r="M28" s="169"/>
    </row>
    <row r="29" spans="2:13" ht="25.5" customHeight="1">
      <c r="B29" s="168" t="s">
        <v>123</v>
      </c>
      <c r="C29" s="167" t="s">
        <v>116</v>
      </c>
      <c r="D29" s="169" t="s">
        <v>117</v>
      </c>
      <c r="E29" s="169"/>
      <c r="F29" s="169"/>
      <c r="G29" s="169"/>
      <c r="H29" s="169"/>
      <c r="I29" s="169"/>
      <c r="J29" s="169"/>
      <c r="K29" s="169"/>
      <c r="L29" s="169"/>
      <c r="M29" s="169"/>
    </row>
    <row r="31" ht="12.75">
      <c r="B31" s="51" t="s">
        <v>118</v>
      </c>
    </row>
    <row r="33" ht="12.75">
      <c r="B33" s="1"/>
    </row>
  </sheetData>
  <sheetProtection/>
  <mergeCells count="14">
    <mergeCell ref="D14:F14"/>
    <mergeCell ref="D15:F15"/>
    <mergeCell ref="D17:F17"/>
    <mergeCell ref="D16:F16"/>
    <mergeCell ref="B18:M18"/>
    <mergeCell ref="D20:F20"/>
    <mergeCell ref="D19:F19"/>
    <mergeCell ref="B26:M26"/>
    <mergeCell ref="D27:M27"/>
    <mergeCell ref="D28:M28"/>
    <mergeCell ref="D29:M29"/>
    <mergeCell ref="B1:L1"/>
    <mergeCell ref="B5:M5"/>
    <mergeCell ref="B13:M13"/>
  </mergeCells>
  <printOptions/>
  <pageMargins left="0.3937007874015748" right="0.3937007874015748" top="0.3937007874015748" bottom="0.3937007874015748" header="0.5118110236220472" footer="0.5118110236220472"/>
  <pageSetup fitToHeight="0" fitToWidth="1"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3">
      <selection activeCell="H11" sqref="H11"/>
    </sheetView>
  </sheetViews>
  <sheetFormatPr defaultColWidth="9.140625" defaultRowHeight="12.75"/>
  <cols>
    <col min="1" max="1" width="18.57421875" style="0" customWidth="1"/>
    <col min="2" max="5" width="27.140625" style="0" customWidth="1"/>
  </cols>
  <sheetData>
    <row r="1" spans="1:5" ht="26.25">
      <c r="A1" s="138" t="s">
        <v>81</v>
      </c>
      <c r="B1" s="76"/>
      <c r="C1" s="76"/>
      <c r="D1" s="76"/>
      <c r="E1" s="76"/>
    </row>
    <row r="3" ht="12.75">
      <c r="A3" s="1"/>
    </row>
    <row r="4" spans="1:5" ht="12.75">
      <c r="A4" s="1" t="s">
        <v>97</v>
      </c>
      <c r="D4" s="140" t="s">
        <v>55</v>
      </c>
      <c r="E4" s="140"/>
    </row>
    <row r="6" spans="1:5" s="52" customFormat="1" ht="39.75" customHeight="1">
      <c r="A6" s="55" t="s">
        <v>83</v>
      </c>
      <c r="B6" s="54" t="s">
        <v>84</v>
      </c>
      <c r="C6" s="54" t="s">
        <v>85</v>
      </c>
      <c r="D6" s="55" t="s">
        <v>86</v>
      </c>
      <c r="E6" s="55" t="s">
        <v>80</v>
      </c>
    </row>
    <row r="7" spans="1:5" ht="24" customHeight="1">
      <c r="A7" s="53" t="s">
        <v>4</v>
      </c>
      <c r="B7" s="53">
        <v>500</v>
      </c>
      <c r="C7" s="53">
        <v>600</v>
      </c>
      <c r="D7" s="53">
        <v>700</v>
      </c>
      <c r="E7" s="53">
        <v>300</v>
      </c>
    </row>
    <row r="8" spans="1:5" ht="24" customHeight="1">
      <c r="A8" s="53" t="s">
        <v>5</v>
      </c>
      <c r="B8" s="53">
        <v>700</v>
      </c>
      <c r="C8" s="53">
        <v>800</v>
      </c>
      <c r="D8" s="53">
        <v>900</v>
      </c>
      <c r="E8" s="53">
        <v>400</v>
      </c>
    </row>
    <row r="9" spans="1:5" ht="24" customHeight="1">
      <c r="A9" s="53" t="s">
        <v>6</v>
      </c>
      <c r="B9" s="53">
        <v>900</v>
      </c>
      <c r="C9" s="53">
        <v>1000</v>
      </c>
      <c r="D9" s="53">
        <v>1100</v>
      </c>
      <c r="E9" s="53">
        <v>500</v>
      </c>
    </row>
    <row r="10" spans="1:5" ht="24" customHeight="1">
      <c r="A10" s="53" t="s">
        <v>7</v>
      </c>
      <c r="B10" s="53">
        <v>1000</v>
      </c>
      <c r="C10" s="53">
        <v>1200</v>
      </c>
      <c r="D10" s="53">
        <v>1300</v>
      </c>
      <c r="E10" s="53">
        <v>600</v>
      </c>
    </row>
    <row r="11" spans="1:5" ht="24" customHeight="1">
      <c r="A11" s="53" t="s">
        <v>8</v>
      </c>
      <c r="B11" s="53">
        <v>1200</v>
      </c>
      <c r="C11" s="53">
        <v>1400</v>
      </c>
      <c r="D11" s="53">
        <v>1600</v>
      </c>
      <c r="E11" s="53">
        <v>700</v>
      </c>
    </row>
    <row r="12" spans="1:5" ht="24" customHeight="1">
      <c r="A12" s="53" t="s">
        <v>9</v>
      </c>
      <c r="B12" s="53">
        <v>1600</v>
      </c>
      <c r="C12" s="53">
        <v>1800</v>
      </c>
      <c r="D12" s="53">
        <v>2000</v>
      </c>
      <c r="E12" s="3"/>
    </row>
    <row r="13" spans="1:5" ht="24" customHeight="1">
      <c r="A13" s="53" t="s">
        <v>10</v>
      </c>
      <c r="B13" s="53">
        <v>1800</v>
      </c>
      <c r="C13" s="53">
        <v>2100</v>
      </c>
      <c r="D13" s="53">
        <v>2400</v>
      </c>
      <c r="E13" s="3"/>
    </row>
    <row r="14" spans="1:5" ht="24" customHeight="1">
      <c r="A14" s="53" t="s">
        <v>11</v>
      </c>
      <c r="B14" s="53">
        <v>2100</v>
      </c>
      <c r="C14" s="53">
        <v>2600</v>
      </c>
      <c r="D14" s="53">
        <v>3000</v>
      </c>
      <c r="E14" s="37"/>
    </row>
    <row r="15" spans="1:5" ht="24" customHeight="1">
      <c r="A15" s="53" t="s">
        <v>12</v>
      </c>
      <c r="B15" s="53">
        <v>2600</v>
      </c>
      <c r="C15" s="53">
        <v>3200</v>
      </c>
      <c r="D15" s="53">
        <v>3600</v>
      </c>
      <c r="E15" s="3"/>
    </row>
    <row r="16" spans="1:5" ht="24" customHeight="1">
      <c r="A16" s="53" t="s">
        <v>77</v>
      </c>
      <c r="B16" s="53">
        <v>3000</v>
      </c>
      <c r="C16" s="53">
        <v>3500</v>
      </c>
      <c r="D16" s="53">
        <v>4000</v>
      </c>
      <c r="E16" s="3"/>
    </row>
    <row r="17" spans="1:5" ht="12.75">
      <c r="A17" s="9"/>
      <c r="B17" s="9"/>
      <c r="C17" s="9"/>
      <c r="D17" s="9"/>
      <c r="E17" s="5"/>
    </row>
    <row r="20" ht="12.75">
      <c r="A20" s="51" t="s">
        <v>82</v>
      </c>
    </row>
    <row r="24" spans="1:5" ht="18">
      <c r="A24" s="139" t="s">
        <v>87</v>
      </c>
      <c r="B24" s="139"/>
      <c r="C24" s="139"/>
      <c r="D24" s="139"/>
      <c r="E24" s="139"/>
    </row>
  </sheetData>
  <sheetProtection/>
  <mergeCells count="3">
    <mergeCell ref="A1:E1"/>
    <mergeCell ref="A24:E24"/>
    <mergeCell ref="D4:E4"/>
  </mergeCells>
  <printOptions/>
  <pageMargins left="0.7" right="0.7" top="0.75" bottom="0.75" header="0.3" footer="0.3"/>
  <pageSetup fitToHeight="0"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2019-03-05T07:36:51Z</cp:lastPrinted>
  <dcterms:created xsi:type="dcterms:W3CDTF">1996-10-08T23:32:33Z</dcterms:created>
  <dcterms:modified xsi:type="dcterms:W3CDTF">2019-03-05T07:37:34Z</dcterms:modified>
  <cp:category/>
  <cp:version/>
  <cp:contentType/>
  <cp:contentStatus/>
</cp:coreProperties>
</file>